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I593" s="1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B396"/>
  <c r="A396"/>
  <c r="J395"/>
  <c r="I395"/>
  <c r="H395"/>
  <c r="G395"/>
  <c r="F395"/>
  <c r="B392"/>
  <c r="A392"/>
  <c r="L391"/>
  <c r="J391"/>
  <c r="I391"/>
  <c r="I425" s="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B354"/>
  <c r="A354"/>
  <c r="J353"/>
  <c r="I353"/>
  <c r="H353"/>
  <c r="G353"/>
  <c r="F353"/>
  <c r="B350"/>
  <c r="A350"/>
  <c r="L349"/>
  <c r="J349"/>
  <c r="I349"/>
  <c r="H349"/>
  <c r="H383" s="1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B312"/>
  <c r="A312"/>
  <c r="J311"/>
  <c r="I311"/>
  <c r="H311"/>
  <c r="G311"/>
  <c r="F311"/>
  <c r="B308"/>
  <c r="A308"/>
  <c r="L307"/>
  <c r="J307"/>
  <c r="I307"/>
  <c r="H307"/>
  <c r="G307"/>
  <c r="G341" s="1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H265"/>
  <c r="G265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B186"/>
  <c r="A186"/>
  <c r="J185"/>
  <c r="I185"/>
  <c r="H185"/>
  <c r="G185"/>
  <c r="F185"/>
  <c r="B182"/>
  <c r="A182"/>
  <c r="L181"/>
  <c r="J181"/>
  <c r="I181"/>
  <c r="H181"/>
  <c r="H215" s="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B18"/>
  <c r="A18"/>
  <c r="J17"/>
  <c r="I17"/>
  <c r="H17"/>
  <c r="G17"/>
  <c r="F17"/>
  <c r="B14"/>
  <c r="A14"/>
  <c r="L13"/>
  <c r="J13"/>
  <c r="I13"/>
  <c r="H13"/>
  <c r="G13"/>
  <c r="F13"/>
  <c r="H551" l="1"/>
  <c r="G299"/>
  <c r="I551"/>
  <c r="F593"/>
  <c r="G89"/>
  <c r="H131"/>
  <c r="H299"/>
  <c r="I509"/>
  <c r="F551"/>
  <c r="J551"/>
  <c r="G593"/>
  <c r="J593"/>
  <c r="H89"/>
  <c r="F173"/>
  <c r="J173"/>
  <c r="G215"/>
  <c r="I299"/>
  <c r="F509"/>
  <c r="J509"/>
  <c r="G551"/>
  <c r="H593"/>
  <c r="G509"/>
  <c r="H509"/>
  <c r="H467"/>
  <c r="G467"/>
  <c r="F467"/>
  <c r="J467"/>
  <c r="I467"/>
  <c r="F425"/>
  <c r="J425"/>
  <c r="G425"/>
  <c r="H425"/>
  <c r="G383"/>
  <c r="F383"/>
  <c r="J383"/>
  <c r="I383"/>
  <c r="F341"/>
  <c r="J341"/>
  <c r="I341"/>
  <c r="H341"/>
  <c r="I257"/>
  <c r="H257"/>
  <c r="G257"/>
  <c r="F257"/>
  <c r="J257"/>
  <c r="I215"/>
  <c r="F215"/>
  <c r="J215"/>
  <c r="G173"/>
  <c r="H173"/>
  <c r="I173"/>
  <c r="I131"/>
  <c r="F131"/>
  <c r="J131"/>
  <c r="G131"/>
  <c r="I89"/>
  <c r="F89"/>
  <c r="J89"/>
  <c r="H47"/>
  <c r="J47"/>
  <c r="I47"/>
  <c r="G47"/>
  <c r="F47"/>
  <c r="H594" l="1"/>
  <c r="I594"/>
  <c r="F594"/>
  <c r="G594"/>
  <c r="J594"/>
  <c r="L536"/>
  <c r="L452"/>
  <c r="L410"/>
  <c r="L368"/>
  <c r="L326"/>
  <c r="L242"/>
  <c r="L200"/>
  <c r="L158"/>
  <c r="L116"/>
  <c r="L74"/>
  <c r="L32"/>
  <c r="L573"/>
  <c r="L578"/>
  <c r="L551"/>
  <c r="L521"/>
  <c r="L340"/>
  <c r="L509"/>
  <c r="L479"/>
  <c r="L173"/>
  <c r="L143"/>
  <c r="L249"/>
  <c r="L298"/>
  <c r="L284"/>
  <c r="L279"/>
  <c r="L424"/>
  <c r="L131"/>
  <c r="L101"/>
  <c r="L269"/>
  <c r="L299"/>
  <c r="L214"/>
  <c r="L467"/>
  <c r="L437"/>
  <c r="L130"/>
  <c r="L585"/>
  <c r="L508"/>
  <c r="L353"/>
  <c r="L383"/>
  <c r="L501"/>
  <c r="L466"/>
  <c r="L89"/>
  <c r="L59"/>
  <c r="L123"/>
  <c r="L395"/>
  <c r="L425"/>
  <c r="L593"/>
  <c r="L563"/>
  <c r="L311"/>
  <c r="L341"/>
  <c r="L257"/>
  <c r="L227"/>
  <c r="L88"/>
  <c r="L17"/>
  <c r="L47"/>
  <c r="L594"/>
  <c r="L375"/>
  <c r="L215"/>
  <c r="L185"/>
  <c r="L382"/>
  <c r="L550"/>
  <c r="L333"/>
  <c r="L494"/>
  <c r="L489"/>
  <c r="L165"/>
  <c r="L172"/>
  <c r="L207"/>
  <c r="L46"/>
  <c r="L417"/>
  <c r="L459"/>
  <c r="L81"/>
  <c r="L256"/>
  <c r="L592"/>
  <c r="L291"/>
  <c r="L39"/>
  <c r="L543"/>
</calcChain>
</file>

<file path=xl/sharedStrings.xml><?xml version="1.0" encoding="utf-8"?>
<sst xmlns="http://schemas.openxmlformats.org/spreadsheetml/2006/main" count="617" uniqueCount="95">
  <si>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</si>
  <si>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</si>
  <si>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</si>
  <si>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</si>
  <si>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</si>
  <si>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</si>
  <si>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</si>
  <si>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</si>
  <si>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</si>
  <si>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</si>
  <si>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</si>
  <si>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</si>
  <si>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</si>
  <si>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</si>
  <si>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</si>
  <si>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</si>
  <si>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</si>
  <si>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</si>
  <si>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</si>
  <si>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</si>
  <si>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</si>
  <si>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</si>
  <si>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</si>
  <si>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</si>
  <si>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</si>
  <si>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</si>
  <si>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</si>
  <si>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</si>
  <si>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</si>
  <si>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</si>
  <si>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</si>
  <si>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</si>
  <si>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</si>
  <si>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</si>
  <si>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</si>
  <si>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</si>
  <si>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</si>
  <si>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</si>
  <si>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</si>
  <si>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</si>
  <si>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</si>
  <si>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</si>
  <si>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</si>
  <si>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</si>
  <si>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</si>
  <si>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макаронными изделиями</t>
  </si>
  <si>
    <t>Какао с молоком</t>
  </si>
  <si>
    <t>Хлеб пшеничный</t>
  </si>
  <si>
    <t>Масло (порциями)</t>
  </si>
  <si>
    <t>Сыр (порциями)</t>
  </si>
  <si>
    <t>Бананы</t>
  </si>
  <si>
    <t xml:space="preserve">Компот из смеси сухофрктов </t>
  </si>
  <si>
    <t xml:space="preserve">фрукты </t>
  </si>
  <si>
    <t xml:space="preserve">Яблоко </t>
  </si>
  <si>
    <t xml:space="preserve">сладкое </t>
  </si>
  <si>
    <t xml:space="preserve">Печенье </t>
  </si>
  <si>
    <t>Плов из говядины</t>
  </si>
  <si>
    <t xml:space="preserve">Винегрет овошной </t>
  </si>
  <si>
    <t>Пряник</t>
  </si>
  <si>
    <t xml:space="preserve">закуска </t>
  </si>
  <si>
    <t>Винегрет овощной</t>
  </si>
  <si>
    <t>Курица, тушенная в соусе с овощами</t>
  </si>
  <si>
    <t xml:space="preserve">Салат из тертой морковки </t>
  </si>
  <si>
    <t xml:space="preserve">Сок фруктовый </t>
  </si>
  <si>
    <t>Каша рассыпчатая(гречневая)</t>
  </si>
  <si>
    <t xml:space="preserve">гарнир </t>
  </si>
  <si>
    <t xml:space="preserve">Котлеты из говядины </t>
  </si>
  <si>
    <t xml:space="preserve">Макаронные изделия отварные с маслом </t>
  </si>
  <si>
    <t xml:space="preserve">Салат из капусты с кукурузой </t>
  </si>
  <si>
    <t>Каша вязкая молочная из риса (с маслом и сахором)</t>
  </si>
  <si>
    <t>Суп Хинкал</t>
  </si>
  <si>
    <t>Мясо отварное (говядина)</t>
  </si>
  <si>
    <t xml:space="preserve">Картофель отварной </t>
  </si>
  <si>
    <t>Компот из смеси сухофруктов</t>
  </si>
  <si>
    <t>Яблоко</t>
  </si>
  <si>
    <t>Каша рассыпчатая (ячнева)</t>
  </si>
  <si>
    <t xml:space="preserve">фркуты </t>
  </si>
  <si>
    <t>Мясо тушенное (говядина)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</si>
  <si>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</si>
  <si>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Котлеты из говядины</t>
    </r>
  </si>
  <si>
    <r>
      <rPr>
        <sz val="10.5"/>
        <rFont val="Calibri"/>
        <family val="2"/>
      </rPr>
      <t>Каша рассыпчатая (гречневая)</t>
    </r>
  </si>
  <si>
    <r>
      <rPr>
        <sz val="10.5"/>
        <rFont val="Calibri"/>
        <family val="2"/>
      </rPr>
      <t>Хлеб пшеничный</t>
    </r>
  </si>
  <si>
    <r>
      <rPr>
        <sz val="10.5"/>
        <rFont val="Calibri"/>
        <family val="2"/>
      </rPr>
      <t>Плов из курицы</t>
    </r>
  </si>
  <si>
    <t>салат из капусты с  горошкои</t>
  </si>
  <si>
    <r>
      <rPr>
        <sz val="10"/>
        <rFont val="Calibri"/>
        <family val="2"/>
      </rPr>
      <t>Хлеб пшеничный</t>
    </r>
  </si>
  <si>
    <r>
      <rPr>
        <sz val="10"/>
        <rFont val="Calibri"/>
        <family val="2"/>
      </rPr>
      <t>Сок фруктовый</t>
    </r>
  </si>
  <si>
    <t>сладкое</t>
  </si>
  <si>
    <r>
      <rPr>
        <sz val="10"/>
        <rFont val="Calibri"/>
        <family val="2"/>
      </rPr>
      <t xml:space="preserve">Котлеты </t>
    </r>
    <r>
      <rPr>
        <sz val="10"/>
        <color rgb="FF030323"/>
        <rFont val="Calibri"/>
        <family val="2"/>
      </rPr>
      <t xml:space="preserve">из </t>
    </r>
    <r>
      <rPr>
        <sz val="10"/>
        <rFont val="Calibri"/>
        <family val="2"/>
      </rPr>
      <t>говядины</t>
    </r>
  </si>
  <si>
    <t>Макаронные  изделия отварные с маслом</t>
  </si>
  <si>
    <t>Хлеб   пшеничный</t>
  </si>
  <si>
    <r>
      <rPr>
        <sz val="10"/>
        <rFont val="Calibri"/>
        <family val="2"/>
      </rPr>
      <t>Яблоко</t>
    </r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</si>
  <si>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</si>
  <si>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</si>
  <si>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Картофель отварной</t>
    </r>
  </si>
  <si>
    <r>
      <rPr>
        <sz val="10"/>
        <rFont val="Calibri"/>
        <family val="2"/>
      </rPr>
      <t xml:space="preserve">Компот </t>
    </r>
    <r>
      <rPr>
        <sz val="10"/>
        <color rgb="FF080808"/>
        <rFont val="Calibri"/>
        <family val="2"/>
      </rPr>
      <t xml:space="preserve">из </t>
    </r>
    <r>
      <rPr>
        <sz val="10"/>
        <rFont val="Calibri"/>
        <family val="2"/>
      </rPr>
      <t>смеси сухофруктов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</si>
</sst>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  <font>
      <sz val="10"/>
      <name val="Calibri"/>
      <family val="2"/>
    </font>
    <font>
      <sz val="10"/>
      <color rgb="FF030323"/>
      <name val="Calibri"/>
      <family val="2"/>
    </font>
    <font>
      <sz val="10"/>
      <color rgb="FF08080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9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2"/>
      <c r="D1" s="73"/>
      <c r="E1" s="73"/>
      <c r="F1" s="13" t="s">
        <v>16</v>
      </c>
      <c r="G1" s="2" t="s">
        <v>17</v>
      </c>
      <c r="H1" s="74"/>
      <c r="I1" s="74"/>
      <c r="J1" s="74"/>
      <c r="K1" s="74"/>
    </row>
    <row r="2" spans="1:12" ht="18">
      <c r="A2" s="43" t="s">
        <v>6</v>
      </c>
      <c r="C2" s="2"/>
      <c r="G2" s="2" t="s">
        <v>18</v>
      </c>
      <c r="H2" s="74"/>
      <c r="I2" s="74"/>
      <c r="J2" s="74"/>
      <c r="K2" s="74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18</v>
      </c>
      <c r="I3" s="55">
        <v>9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250</v>
      </c>
      <c r="G6" s="48">
        <v>8.66</v>
      </c>
      <c r="H6" s="48">
        <v>6.28</v>
      </c>
      <c r="I6" s="48">
        <v>43.95</v>
      </c>
      <c r="J6" s="48">
        <v>267</v>
      </c>
      <c r="K6" s="49">
        <v>120</v>
      </c>
      <c r="L6" s="48">
        <v>16.850000000000001</v>
      </c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3.71</v>
      </c>
      <c r="H8" s="51">
        <v>3.78</v>
      </c>
      <c r="I8" s="51">
        <v>16.87</v>
      </c>
      <c r="J8" s="51">
        <v>116</v>
      </c>
      <c r="K8" s="52">
        <v>382</v>
      </c>
      <c r="L8" s="51">
        <v>14.33</v>
      </c>
    </row>
    <row r="9" spans="1:12" ht="15">
      <c r="A9" s="25"/>
      <c r="B9" s="16"/>
      <c r="C9" s="11"/>
      <c r="D9" s="7" t="s">
        <v>23</v>
      </c>
      <c r="E9" s="50" t="s">
        <v>47</v>
      </c>
      <c r="F9" s="51">
        <v>50</v>
      </c>
      <c r="G9" s="51">
        <v>4.25</v>
      </c>
      <c r="H9" s="51">
        <v>0.8</v>
      </c>
      <c r="I9" s="51">
        <v>18.5</v>
      </c>
      <c r="J9" s="51">
        <v>98</v>
      </c>
      <c r="K9" s="52"/>
      <c r="L9" s="51">
        <v>2.4</v>
      </c>
    </row>
    <row r="10" spans="1:12" ht="15">
      <c r="A10" s="25"/>
      <c r="B10" s="16"/>
      <c r="C10" s="11"/>
      <c r="D10" s="7" t="s">
        <v>24</v>
      </c>
      <c r="E10" s="50" t="s">
        <v>50</v>
      </c>
      <c r="F10" s="51">
        <v>100</v>
      </c>
      <c r="G10" s="51">
        <v>1.5</v>
      </c>
      <c r="H10" s="51">
        <v>0.1</v>
      </c>
      <c r="I10" s="51">
        <v>19</v>
      </c>
      <c r="J10" s="51">
        <v>83</v>
      </c>
      <c r="K10" s="52">
        <v>338</v>
      </c>
      <c r="L10" s="51">
        <v>20.02</v>
      </c>
    </row>
    <row r="11" spans="1:12" ht="15">
      <c r="A11" s="25"/>
      <c r="B11" s="16"/>
      <c r="C11" s="11"/>
      <c r="D11" s="6"/>
      <c r="E11" s="50" t="s">
        <v>48</v>
      </c>
      <c r="F11" s="51">
        <v>10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1">
        <v>6.8</v>
      </c>
    </row>
    <row r="12" spans="1:12" ht="15">
      <c r="A12" s="25"/>
      <c r="B12" s="16"/>
      <c r="C12" s="11"/>
      <c r="D12" s="6"/>
      <c r="E12" s="50" t="s">
        <v>49</v>
      </c>
      <c r="F12" s="51">
        <v>20</v>
      </c>
      <c r="G12" s="51">
        <v>4.92</v>
      </c>
      <c r="H12" s="51">
        <v>6.32</v>
      </c>
      <c r="I12" s="51"/>
      <c r="J12" s="51">
        <v>77</v>
      </c>
      <c r="K12" s="52">
        <v>15</v>
      </c>
      <c r="L12" s="51">
        <v>11.31</v>
      </c>
    </row>
    <row r="13" spans="1:12" ht="15">
      <c r="A13" s="26"/>
      <c r="B13" s="18"/>
      <c r="C13" s="8"/>
      <c r="D13" s="19" t="s">
        <v>39</v>
      </c>
      <c r="E13" s="9"/>
      <c r="F13" s="21">
        <f>SUM(F6:F12)</f>
        <v>630</v>
      </c>
      <c r="G13" s="21">
        <f t="shared" ref="G13:J13" si="0">SUM(G6:G12)</f>
        <v>23.119999999999997</v>
      </c>
      <c r="H13" s="21">
        <f t="shared" si="0"/>
        <v>24.53</v>
      </c>
      <c r="I13" s="21">
        <f t="shared" si="0"/>
        <v>98.45</v>
      </c>
      <c r="J13" s="21">
        <f t="shared" si="0"/>
        <v>707</v>
      </c>
      <c r="K13" s="27"/>
      <c r="L13" s="21">
        <f t="shared" ref="L13" si="1">SUM(L6:L12)</f>
        <v>71.709999999999994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8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8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8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30</v>
      </c>
      <c r="E21" s="58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8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32</v>
      </c>
      <c r="E23" s="58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59" t="s">
        <v>52</v>
      </c>
      <c r="E25" s="58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59" t="s">
        <v>54</v>
      </c>
      <c r="E26" s="58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/>
      <c r="G27" s="21"/>
      <c r="H27" s="21"/>
      <c r="I27" s="21"/>
      <c r="J27" s="21"/>
      <c r="K27" s="27"/>
      <c r="L27" s="21"/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3">SUM(G28:G31)</f>
        <v>0</v>
      </c>
      <c r="H32" s="21">
        <f t="shared" si="3"/>
        <v>0</v>
      </c>
      <c r="I32" s="21">
        <f t="shared" si="3"/>
        <v>0</v>
      </c>
      <c r="J32" s="21">
        <f t="shared" si="3"/>
        <v>0</v>
      </c>
      <c r="K32" s="27"/>
      <c r="L32" s="21">
        <f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4">SUM(G33:G38)</f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70" t="s">
        <v>4</v>
      </c>
      <c r="D47" s="71"/>
      <c r="E47" s="33"/>
      <c r="F47" s="34">
        <f>F13+F17+F27+F32+F39+F46</f>
        <v>630</v>
      </c>
      <c r="G47" s="34">
        <f t="shared" ref="G47:J47" si="6">G13+G17+G27+G32+G39+G46</f>
        <v>23.119999999999997</v>
      </c>
      <c r="H47" s="34">
        <f t="shared" si="6"/>
        <v>24.53</v>
      </c>
      <c r="I47" s="34">
        <f t="shared" si="6"/>
        <v>98.45</v>
      </c>
      <c r="J47" s="34">
        <f t="shared" si="6"/>
        <v>707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56</v>
      </c>
      <c r="F48" s="48">
        <v>150</v>
      </c>
      <c r="G48" s="48">
        <v>14.99</v>
      </c>
      <c r="H48" s="48">
        <v>14.56</v>
      </c>
      <c r="I48" s="48">
        <v>24.42</v>
      </c>
      <c r="J48" s="48">
        <v>289</v>
      </c>
      <c r="K48" s="49">
        <v>265</v>
      </c>
      <c r="L48" s="48">
        <v>48.4</v>
      </c>
    </row>
    <row r="49" spans="1:12" ht="15">
      <c r="A49" s="15"/>
      <c r="B49" s="16"/>
      <c r="C49" s="11"/>
      <c r="D49" s="6" t="s">
        <v>59</v>
      </c>
      <c r="E49" s="50" t="s">
        <v>57</v>
      </c>
      <c r="F49" s="51">
        <v>60</v>
      </c>
      <c r="G49" s="51">
        <v>0.79</v>
      </c>
      <c r="H49" s="51">
        <v>5.34</v>
      </c>
      <c r="I49" s="51">
        <v>4.1500000000000004</v>
      </c>
      <c r="J49" s="51">
        <v>68</v>
      </c>
      <c r="K49" s="52">
        <v>67</v>
      </c>
      <c r="L49" s="51">
        <v>5.08</v>
      </c>
    </row>
    <row r="50" spans="1:12" ht="15">
      <c r="A50" s="15"/>
      <c r="B50" s="16"/>
      <c r="C50" s="11"/>
      <c r="D50" s="7" t="s">
        <v>22</v>
      </c>
      <c r="E50" s="50" t="s">
        <v>51</v>
      </c>
      <c r="F50" s="51">
        <v>200</v>
      </c>
      <c r="G50" s="51">
        <v>0.06</v>
      </c>
      <c r="H50" s="51"/>
      <c r="I50" s="51">
        <v>20.8</v>
      </c>
      <c r="J50" s="51">
        <v>83</v>
      </c>
      <c r="K50" s="52">
        <v>349</v>
      </c>
      <c r="L50" s="51">
        <v>5.01</v>
      </c>
    </row>
    <row r="51" spans="1:12" ht="15">
      <c r="A51" s="15"/>
      <c r="B51" s="16"/>
      <c r="C51" s="11"/>
      <c r="D51" s="7" t="s">
        <v>23</v>
      </c>
      <c r="E51" s="50" t="s">
        <v>47</v>
      </c>
      <c r="F51" s="51">
        <v>50</v>
      </c>
      <c r="G51" s="51">
        <v>4.25</v>
      </c>
      <c r="H51" s="51">
        <v>0.8</v>
      </c>
      <c r="I51" s="51">
        <v>18.5</v>
      </c>
      <c r="J51" s="51">
        <v>98</v>
      </c>
      <c r="K51" s="52"/>
      <c r="L51" s="51">
        <v>2.4</v>
      </c>
    </row>
    <row r="52" spans="1:12" ht="15">
      <c r="A52" s="15"/>
      <c r="B52" s="16"/>
      <c r="C52" s="11"/>
      <c r="D52" s="7" t="s">
        <v>24</v>
      </c>
      <c r="E52" s="50" t="s">
        <v>53</v>
      </c>
      <c r="F52" s="51">
        <v>100</v>
      </c>
      <c r="G52" s="51">
        <v>0.4</v>
      </c>
      <c r="H52" s="51">
        <v>0.4</v>
      </c>
      <c r="I52" s="51">
        <v>9.8000000000000007</v>
      </c>
      <c r="J52" s="51">
        <v>44</v>
      </c>
      <c r="K52" s="52"/>
      <c r="L52" s="51">
        <v>6.22</v>
      </c>
    </row>
    <row r="53" spans="1:12" ht="15">
      <c r="A53" s="15"/>
      <c r="B53" s="16"/>
      <c r="C53" s="11"/>
      <c r="D53" s="6" t="s">
        <v>54</v>
      </c>
      <c r="E53" s="50" t="s">
        <v>58</v>
      </c>
      <c r="F53" s="51">
        <v>40</v>
      </c>
      <c r="G53" s="51">
        <v>2.4</v>
      </c>
      <c r="H53" s="51">
        <v>2.6</v>
      </c>
      <c r="I53" s="51">
        <v>29.6</v>
      </c>
      <c r="J53" s="51">
        <v>151</v>
      </c>
      <c r="K53" s="52"/>
      <c r="L53" s="51">
        <v>4.5999999999999996</v>
      </c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600</v>
      </c>
      <c r="G55" s="21">
        <f t="shared" ref="G55" si="7">SUM(G48:G54)</f>
        <v>22.89</v>
      </c>
      <c r="H55" s="21">
        <f t="shared" ref="H55" si="8">SUM(H48:H54)</f>
        <v>23.7</v>
      </c>
      <c r="I55" s="21">
        <f t="shared" ref="I55" si="9">SUM(I48:I54)</f>
        <v>107.27000000000001</v>
      </c>
      <c r="J55" s="21">
        <f t="shared" ref="J55" si="10">SUM(J48:J54)</f>
        <v>733</v>
      </c>
      <c r="K55" s="27"/>
      <c r="L55" s="21">
        <f t="shared" ref="L55:L97" si="11">SUM(L48:L54)</f>
        <v>71.709999999999994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2">SUM(G56:G58)</f>
        <v>0</v>
      </c>
      <c r="H59" s="21">
        <f t="shared" ref="H59" si="13">SUM(H56:H58)</f>
        <v>0</v>
      </c>
      <c r="I59" s="21">
        <f t="shared" ref="I59" si="14">SUM(I56:I58)</f>
        <v>0</v>
      </c>
      <c r="J59" s="21">
        <f t="shared" ref="J59" si="15">SUM(J56:J58)</f>
        <v>0</v>
      </c>
      <c r="K59" s="27"/>
      <c r="L59" s="21">
        <f t="shared" ref="L59" ca="1" si="16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 t="s">
        <v>52</v>
      </c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/>
      <c r="G69" s="21"/>
      <c r="H69" s="21"/>
      <c r="I69" s="21"/>
      <c r="J69" s="21"/>
      <c r="K69" s="27"/>
      <c r="L69" s="21"/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17">SUM(G70:G73)</f>
        <v>0</v>
      </c>
      <c r="H74" s="21">
        <f t="shared" ref="H74" si="18">SUM(H70:H73)</f>
        <v>0</v>
      </c>
      <c r="I74" s="21">
        <f t="shared" ref="I74" si="19">SUM(I70:I73)</f>
        <v>0</v>
      </c>
      <c r="J74" s="21">
        <f t="shared" ref="J74" si="20">SUM(J70:J73)</f>
        <v>0</v>
      </c>
      <c r="K74" s="27"/>
      <c r="L74" s="21">
        <f t="shared" ref="L74" si="21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2">SUM(G75:G80)</f>
        <v>0</v>
      </c>
      <c r="H81" s="21">
        <f t="shared" ref="H81" si="23">SUM(H75:H80)</f>
        <v>0</v>
      </c>
      <c r="I81" s="21">
        <f t="shared" ref="I81" si="24">SUM(I75:I80)</f>
        <v>0</v>
      </c>
      <c r="J81" s="21">
        <f t="shared" ref="J81" si="25">SUM(J75:J80)</f>
        <v>0</v>
      </c>
      <c r="K81" s="27"/>
      <c r="L81" s="21">
        <f t="shared" ref="L81" ca="1" si="26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27">SUM(G82:G87)</f>
        <v>0</v>
      </c>
      <c r="H88" s="21">
        <f t="shared" ref="H88" si="28">SUM(H82:H87)</f>
        <v>0</v>
      </c>
      <c r="I88" s="21">
        <f t="shared" ref="I88" si="29">SUM(I82:I87)</f>
        <v>0</v>
      </c>
      <c r="J88" s="21">
        <f t="shared" ref="J88" si="30">SUM(J82:J87)</f>
        <v>0</v>
      </c>
      <c r="K88" s="27"/>
      <c r="L88" s="21">
        <f t="shared" ref="L88" ca="1" si="31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70" t="s">
        <v>4</v>
      </c>
      <c r="D89" s="71"/>
      <c r="E89" s="33"/>
      <c r="F89" s="34">
        <f>F55+F59+F69+F74+F81+F88</f>
        <v>600</v>
      </c>
      <c r="G89" s="34">
        <f t="shared" ref="G89" si="32">G55+G59+G69+G74+G81+G88</f>
        <v>22.89</v>
      </c>
      <c r="H89" s="34">
        <f t="shared" ref="H89" si="33">H55+H59+H69+H74+H81+H88</f>
        <v>23.7</v>
      </c>
      <c r="I89" s="34">
        <f t="shared" ref="I89" si="34">I55+I59+I69+I74+I81+I88</f>
        <v>107.27000000000001</v>
      </c>
      <c r="J89" s="34">
        <f t="shared" ref="J89" si="35">J55+J59+J69+J74+J81+J88</f>
        <v>733</v>
      </c>
      <c r="K89" s="35"/>
      <c r="L89" s="34">
        <f t="shared" ref="L89" ca="1" si="36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61</v>
      </c>
      <c r="F90" s="48">
        <v>90</v>
      </c>
      <c r="G90" s="48">
        <v>14.22</v>
      </c>
      <c r="H90" s="48">
        <v>18.39</v>
      </c>
      <c r="I90" s="48">
        <v>7.68</v>
      </c>
      <c r="J90" s="48">
        <v>253</v>
      </c>
      <c r="K90" s="49"/>
      <c r="L90" s="48">
        <v>22.38</v>
      </c>
    </row>
    <row r="91" spans="1:12" ht="15">
      <c r="A91" s="25"/>
      <c r="B91" s="16"/>
      <c r="C91" s="11"/>
      <c r="D91" s="6" t="s">
        <v>27</v>
      </c>
      <c r="E91" s="50" t="s">
        <v>62</v>
      </c>
      <c r="F91" s="51">
        <v>60</v>
      </c>
      <c r="G91" s="51">
        <v>0.75</v>
      </c>
      <c r="H91" s="51">
        <v>0.06</v>
      </c>
      <c r="I91" s="51">
        <v>7.14</v>
      </c>
      <c r="J91" s="51">
        <v>32</v>
      </c>
      <c r="K91" s="52">
        <v>62</v>
      </c>
      <c r="L91" s="51">
        <v>3.27</v>
      </c>
    </row>
    <row r="92" spans="1:12" ht="15">
      <c r="A92" s="25"/>
      <c r="B92" s="16"/>
      <c r="C92" s="11"/>
      <c r="D92" s="7" t="s">
        <v>22</v>
      </c>
      <c r="E92" s="50" t="s">
        <v>63</v>
      </c>
      <c r="F92" s="51">
        <v>200</v>
      </c>
      <c r="G92" s="51">
        <v>1</v>
      </c>
      <c r="H92" s="51"/>
      <c r="I92" s="51">
        <v>18.2</v>
      </c>
      <c r="J92" s="51">
        <v>77</v>
      </c>
      <c r="K92" s="52"/>
      <c r="L92" s="51">
        <v>16</v>
      </c>
    </row>
    <row r="93" spans="1:12" ht="15">
      <c r="A93" s="25"/>
      <c r="B93" s="16"/>
      <c r="C93" s="11"/>
      <c r="D93" s="7" t="s">
        <v>23</v>
      </c>
      <c r="E93" s="50" t="s">
        <v>47</v>
      </c>
      <c r="F93" s="51">
        <v>50</v>
      </c>
      <c r="G93" s="51">
        <v>4.25</v>
      </c>
      <c r="H93" s="51">
        <v>0.8</v>
      </c>
      <c r="I93" s="51">
        <v>18.5</v>
      </c>
      <c r="J93" s="51">
        <v>98</v>
      </c>
      <c r="K93" s="52"/>
      <c r="L93" s="51">
        <v>2.4</v>
      </c>
    </row>
    <row r="94" spans="1:12" ht="15">
      <c r="A94" s="25"/>
      <c r="B94" s="16"/>
      <c r="C94" s="11"/>
      <c r="D94" s="7" t="s">
        <v>24</v>
      </c>
      <c r="E94" s="50" t="s">
        <v>50</v>
      </c>
      <c r="F94" s="51">
        <v>100</v>
      </c>
      <c r="G94" s="51">
        <v>1.5</v>
      </c>
      <c r="H94" s="51">
        <v>0.1</v>
      </c>
      <c r="I94" s="51">
        <v>19</v>
      </c>
      <c r="J94" s="51">
        <v>83</v>
      </c>
      <c r="K94" s="52">
        <v>338</v>
      </c>
      <c r="L94" s="51">
        <v>20.02</v>
      </c>
    </row>
    <row r="95" spans="1:12" ht="15">
      <c r="A95" s="25"/>
      <c r="B95" s="16"/>
      <c r="C95" s="11"/>
      <c r="D95" s="6" t="s">
        <v>65</v>
      </c>
      <c r="E95" s="50" t="s">
        <v>64</v>
      </c>
      <c r="F95" s="51">
        <v>150</v>
      </c>
      <c r="G95" s="51">
        <v>8.32</v>
      </c>
      <c r="H95" s="51">
        <v>4.92</v>
      </c>
      <c r="I95" s="51">
        <v>39.590000000000003</v>
      </c>
      <c r="J95" s="51">
        <v>236</v>
      </c>
      <c r="K95" s="52">
        <v>302</v>
      </c>
      <c r="L95" s="51">
        <v>7.64</v>
      </c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650</v>
      </c>
      <c r="G97" s="21">
        <f t="shared" ref="G97" si="37">SUM(G90:G96)</f>
        <v>30.04</v>
      </c>
      <c r="H97" s="21">
        <f t="shared" ref="H97" si="38">SUM(H90:H96)</f>
        <v>24.270000000000003</v>
      </c>
      <c r="I97" s="21">
        <f t="shared" ref="I97" si="39">SUM(I90:I96)</f>
        <v>110.11</v>
      </c>
      <c r="J97" s="21">
        <f t="shared" ref="J97" si="40">SUM(J90:J96)</f>
        <v>779</v>
      </c>
      <c r="K97" s="27"/>
      <c r="L97" s="21">
        <f t="shared" si="11"/>
        <v>71.709999999999994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1">SUM(G98:G100)</f>
        <v>0</v>
      </c>
      <c r="H101" s="21">
        <f t="shared" ref="H101" si="42">SUM(H98:H100)</f>
        <v>0</v>
      </c>
      <c r="I101" s="21">
        <f t="shared" ref="I101" si="43">SUM(I98:I100)</f>
        <v>0</v>
      </c>
      <c r="J101" s="21">
        <f t="shared" ref="J101" si="44">SUM(J98:J100)</f>
        <v>0</v>
      </c>
      <c r="K101" s="27"/>
      <c r="L101" s="21">
        <f t="shared" ref="L101" ca="1" si="45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 t="s">
        <v>24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 t="s">
        <v>54</v>
      </c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/>
      <c r="G111" s="21"/>
      <c r="H111" s="21"/>
      <c r="I111" s="21"/>
      <c r="J111" s="21"/>
      <c r="K111" s="27"/>
      <c r="L111" s="21"/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46">SUM(G112:G115)</f>
        <v>0</v>
      </c>
      <c r="H116" s="21">
        <f t="shared" ref="H116" si="47">SUM(H112:H115)</f>
        <v>0</v>
      </c>
      <c r="I116" s="21">
        <f t="shared" ref="I116" si="48">SUM(I112:I115)</f>
        <v>0</v>
      </c>
      <c r="J116" s="21">
        <f t="shared" ref="J116" si="49">SUM(J112:J115)</f>
        <v>0</v>
      </c>
      <c r="K116" s="27"/>
      <c r="L116" s="21">
        <f t="shared" ref="L116" si="50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1">SUM(G117:G122)</f>
        <v>0</v>
      </c>
      <c r="H123" s="21">
        <f t="shared" ref="H123" si="52">SUM(H117:H122)</f>
        <v>0</v>
      </c>
      <c r="I123" s="21">
        <f t="shared" ref="I123" si="53">SUM(I117:I122)</f>
        <v>0</v>
      </c>
      <c r="J123" s="21">
        <f t="shared" ref="J123" si="54">SUM(J117:J122)</f>
        <v>0</v>
      </c>
      <c r="K123" s="27"/>
      <c r="L123" s="21">
        <f t="shared" ref="L123" ca="1" si="55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56">SUM(G124:G129)</f>
        <v>0</v>
      </c>
      <c r="H130" s="21">
        <f t="shared" ref="H130" si="57">SUM(H124:H129)</f>
        <v>0</v>
      </c>
      <c r="I130" s="21">
        <f t="shared" ref="I130" si="58">SUM(I124:I129)</f>
        <v>0</v>
      </c>
      <c r="J130" s="21">
        <f t="shared" ref="J130" si="59">SUM(J124:J129)</f>
        <v>0</v>
      </c>
      <c r="K130" s="27"/>
      <c r="L130" s="21">
        <f t="shared" ref="L130" ca="1" si="60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70" t="s">
        <v>4</v>
      </c>
      <c r="D131" s="71"/>
      <c r="E131" s="33"/>
      <c r="F131" s="34">
        <f>F97+F101+F111+F116+F123+F130</f>
        <v>650</v>
      </c>
      <c r="G131" s="34">
        <f t="shared" ref="G131" si="61">G97+G101+G111+G116+G123+G130</f>
        <v>30.04</v>
      </c>
      <c r="H131" s="34">
        <f t="shared" ref="H131" si="62">H97+H101+H111+H116+H123+H130</f>
        <v>24.270000000000003</v>
      </c>
      <c r="I131" s="34">
        <f t="shared" ref="I131" si="63">I97+I101+I111+I116+I123+I130</f>
        <v>110.11</v>
      </c>
      <c r="J131" s="34">
        <f t="shared" ref="J131" si="64">J97+J101+J111+J116+J123+J130</f>
        <v>779</v>
      </c>
      <c r="K131" s="35"/>
      <c r="L131" s="34">
        <f t="shared" ref="L131" ca="1" si="65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66</v>
      </c>
      <c r="F132" s="48">
        <v>90</v>
      </c>
      <c r="G132" s="48">
        <v>12</v>
      </c>
      <c r="H132" s="48">
        <v>17.03</v>
      </c>
      <c r="I132" s="48">
        <v>9.6300000000000008</v>
      </c>
      <c r="J132" s="48">
        <v>240</v>
      </c>
      <c r="K132" s="49">
        <v>268</v>
      </c>
      <c r="L132" s="48">
        <v>40.07</v>
      </c>
    </row>
    <row r="133" spans="1:12" ht="15">
      <c r="A133" s="25"/>
      <c r="B133" s="16"/>
      <c r="C133" s="11"/>
      <c r="D133" s="6" t="s">
        <v>30</v>
      </c>
      <c r="E133" s="50" t="s">
        <v>67</v>
      </c>
      <c r="F133" s="51">
        <v>150</v>
      </c>
      <c r="G133" s="51">
        <v>5.18</v>
      </c>
      <c r="H133" s="51">
        <v>4.18</v>
      </c>
      <c r="I133" s="51">
        <v>28.13</v>
      </c>
      <c r="J133" s="51">
        <v>171</v>
      </c>
      <c r="K133" s="52">
        <v>309</v>
      </c>
      <c r="L133" s="51">
        <v>6.65</v>
      </c>
    </row>
    <row r="134" spans="1:12" ht="15">
      <c r="A134" s="25"/>
      <c r="B134" s="16"/>
      <c r="C134" s="11"/>
      <c r="D134" s="7" t="s">
        <v>22</v>
      </c>
      <c r="E134" s="50" t="s">
        <v>51</v>
      </c>
      <c r="F134" s="51">
        <v>200</v>
      </c>
      <c r="G134" s="51">
        <v>0.06</v>
      </c>
      <c r="H134" s="51"/>
      <c r="I134" s="51">
        <v>20.8</v>
      </c>
      <c r="J134" s="51">
        <v>83</v>
      </c>
      <c r="K134" s="52">
        <v>349</v>
      </c>
      <c r="L134" s="51">
        <v>5.01</v>
      </c>
    </row>
    <row r="135" spans="1:12" ht="15">
      <c r="A135" s="25"/>
      <c r="B135" s="16"/>
      <c r="C135" s="11"/>
      <c r="D135" s="7" t="s">
        <v>23</v>
      </c>
      <c r="E135" s="50" t="s">
        <v>47</v>
      </c>
      <c r="F135" s="51">
        <v>50</v>
      </c>
      <c r="G135" s="51">
        <v>4.25</v>
      </c>
      <c r="H135" s="51">
        <v>0.8</v>
      </c>
      <c r="I135" s="51">
        <v>18.5</v>
      </c>
      <c r="J135" s="51">
        <v>98</v>
      </c>
      <c r="K135" s="52"/>
      <c r="L135" s="51">
        <v>2.4</v>
      </c>
    </row>
    <row r="136" spans="1:12" ht="15">
      <c r="A136" s="25"/>
      <c r="B136" s="16"/>
      <c r="C136" s="11"/>
      <c r="D136" s="7" t="s">
        <v>24</v>
      </c>
      <c r="E136" s="50" t="s">
        <v>53</v>
      </c>
      <c r="F136" s="51">
        <v>100</v>
      </c>
      <c r="G136" s="51">
        <v>0.4</v>
      </c>
      <c r="H136" s="51">
        <v>0.4</v>
      </c>
      <c r="I136" s="51">
        <v>9.8000000000000007</v>
      </c>
      <c r="J136" s="51">
        <v>44</v>
      </c>
      <c r="K136" s="52"/>
      <c r="L136" s="51">
        <v>6.22</v>
      </c>
    </row>
    <row r="137" spans="1:12" ht="15">
      <c r="A137" s="25"/>
      <c r="B137" s="16"/>
      <c r="C137" s="11"/>
      <c r="D137" s="6" t="s">
        <v>59</v>
      </c>
      <c r="E137" s="50" t="s">
        <v>68</v>
      </c>
      <c r="F137" s="51">
        <v>60</v>
      </c>
      <c r="G137" s="51">
        <v>1.38</v>
      </c>
      <c r="H137" s="51">
        <v>6.12</v>
      </c>
      <c r="I137" s="51">
        <v>7.2</v>
      </c>
      <c r="J137" s="51">
        <v>89</v>
      </c>
      <c r="K137" s="52"/>
      <c r="L137" s="51">
        <v>7.01</v>
      </c>
    </row>
    <row r="138" spans="1:12" ht="15">
      <c r="A138" s="25"/>
      <c r="B138" s="16"/>
      <c r="C138" s="11"/>
      <c r="D138" s="6" t="s">
        <v>54</v>
      </c>
      <c r="E138" s="50" t="s">
        <v>55</v>
      </c>
      <c r="F138" s="51">
        <v>30</v>
      </c>
      <c r="G138" s="51">
        <v>2.25</v>
      </c>
      <c r="H138" s="51">
        <v>3.54</v>
      </c>
      <c r="I138" s="51">
        <v>7.08</v>
      </c>
      <c r="J138" s="51">
        <v>69</v>
      </c>
      <c r="K138" s="52"/>
      <c r="L138" s="51">
        <v>4.3499999999999996</v>
      </c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680</v>
      </c>
      <c r="G139" s="21">
        <f t="shared" ref="G139" si="66">SUM(G132:G138)</f>
        <v>25.519999999999996</v>
      </c>
      <c r="H139" s="21">
        <f t="shared" ref="H139" si="67">SUM(H132:H138)</f>
        <v>32.07</v>
      </c>
      <c r="I139" s="21">
        <f t="shared" ref="I139" si="68">SUM(I132:I138)</f>
        <v>101.14</v>
      </c>
      <c r="J139" s="21">
        <f t="shared" ref="J139" si="69">SUM(J132:J138)</f>
        <v>794</v>
      </c>
      <c r="K139" s="27"/>
      <c r="L139" s="21">
        <f t="shared" ref="L139:L181" si="70">SUM(L132:L138)</f>
        <v>71.709999999999994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1">SUM(G140:G142)</f>
        <v>0</v>
      </c>
      <c r="H143" s="21">
        <f t="shared" ref="H143" si="72">SUM(H140:H142)</f>
        <v>0</v>
      </c>
      <c r="I143" s="21">
        <f t="shared" ref="I143" si="73">SUM(I140:I142)</f>
        <v>0</v>
      </c>
      <c r="J143" s="21">
        <f t="shared" ref="J143" si="74">SUM(J140:J142)</f>
        <v>0</v>
      </c>
      <c r="K143" s="27"/>
      <c r="L143" s="21">
        <f t="shared" ref="L143" ca="1" si="75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 t="s">
        <v>52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/>
      <c r="G153" s="21"/>
      <c r="H153" s="21"/>
      <c r="I153" s="21"/>
      <c r="J153" s="21"/>
      <c r="K153" s="27"/>
      <c r="L153" s="21"/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76">SUM(G154:G157)</f>
        <v>0</v>
      </c>
      <c r="H158" s="21">
        <f t="shared" ref="H158" si="77">SUM(H154:H157)</f>
        <v>0</v>
      </c>
      <c r="I158" s="21">
        <f t="shared" ref="I158" si="78">SUM(I154:I157)</f>
        <v>0</v>
      </c>
      <c r="J158" s="21">
        <f t="shared" ref="J158" si="79">SUM(J154:J157)</f>
        <v>0</v>
      </c>
      <c r="K158" s="27"/>
      <c r="L158" s="21">
        <f t="shared" ref="L158" si="80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1">SUM(G159:G164)</f>
        <v>0</v>
      </c>
      <c r="H165" s="21">
        <f t="shared" ref="H165" si="82">SUM(H159:H164)</f>
        <v>0</v>
      </c>
      <c r="I165" s="21">
        <f t="shared" ref="I165" si="83">SUM(I159:I164)</f>
        <v>0</v>
      </c>
      <c r="J165" s="21">
        <f t="shared" ref="J165" si="84">SUM(J159:J164)</f>
        <v>0</v>
      </c>
      <c r="K165" s="27"/>
      <c r="L165" s="21">
        <f t="shared" ref="L165" ca="1" si="85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86">SUM(G166:G171)</f>
        <v>0</v>
      </c>
      <c r="H172" s="21">
        <f t="shared" ref="H172" si="87">SUM(H166:H171)</f>
        <v>0</v>
      </c>
      <c r="I172" s="21">
        <f t="shared" ref="I172" si="88">SUM(I166:I171)</f>
        <v>0</v>
      </c>
      <c r="J172" s="21">
        <f t="shared" ref="J172" si="89">SUM(J166:J171)</f>
        <v>0</v>
      </c>
      <c r="K172" s="27"/>
      <c r="L172" s="21">
        <f t="shared" ref="L172" ca="1" si="90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70" t="s">
        <v>4</v>
      </c>
      <c r="D173" s="71"/>
      <c r="E173" s="33"/>
      <c r="F173" s="34">
        <f>F139+F143+F153+F158+F165+F172</f>
        <v>680</v>
      </c>
      <c r="G173" s="34">
        <f t="shared" ref="G173" si="91">G139+G143+G153+G158+G165+G172</f>
        <v>25.519999999999996</v>
      </c>
      <c r="H173" s="34">
        <f t="shared" ref="H173" si="92">H139+H143+H153+H158+H165+H172</f>
        <v>32.07</v>
      </c>
      <c r="I173" s="34">
        <f t="shared" ref="I173" si="93">I139+I143+I153+I158+I165+I172</f>
        <v>101.14</v>
      </c>
      <c r="J173" s="34">
        <f t="shared" ref="J173" si="94">J139+J143+J153+J158+J165+J172</f>
        <v>794</v>
      </c>
      <c r="K173" s="35"/>
      <c r="L173" s="34">
        <f t="shared" ref="L173" ca="1" si="95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69</v>
      </c>
      <c r="F174" s="48">
        <v>150</v>
      </c>
      <c r="G174" s="48">
        <v>4.1500000000000004</v>
      </c>
      <c r="H174" s="48">
        <v>7.58</v>
      </c>
      <c r="I174" s="48">
        <v>35.630000000000003</v>
      </c>
      <c r="J174" s="48">
        <v>227</v>
      </c>
      <c r="K174" s="49">
        <v>174</v>
      </c>
      <c r="L174" s="48">
        <v>16.850000000000001</v>
      </c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 t="s">
        <v>46</v>
      </c>
      <c r="F176" s="51">
        <v>200</v>
      </c>
      <c r="G176" s="51">
        <v>3.71</v>
      </c>
      <c r="H176" s="51">
        <v>3.78</v>
      </c>
      <c r="I176" s="51">
        <v>16.87</v>
      </c>
      <c r="J176" s="51">
        <v>116</v>
      </c>
      <c r="K176" s="52">
        <v>382</v>
      </c>
      <c r="L176" s="51">
        <v>14.33</v>
      </c>
    </row>
    <row r="177" spans="1:12" ht="15">
      <c r="A177" s="25"/>
      <c r="B177" s="16"/>
      <c r="C177" s="11"/>
      <c r="D177" s="7" t="s">
        <v>23</v>
      </c>
      <c r="E177" s="50" t="s">
        <v>47</v>
      </c>
      <c r="F177" s="51">
        <v>50</v>
      </c>
      <c r="G177" s="51">
        <v>4.25</v>
      </c>
      <c r="H177" s="51">
        <v>0.8</v>
      </c>
      <c r="I177" s="51">
        <v>18.5</v>
      </c>
      <c r="J177" s="51">
        <v>98</v>
      </c>
      <c r="K177" s="52"/>
      <c r="L177" s="51">
        <v>2.4</v>
      </c>
    </row>
    <row r="178" spans="1:12" ht="15">
      <c r="A178" s="25"/>
      <c r="B178" s="16"/>
      <c r="C178" s="11"/>
      <c r="D178" s="7" t="s">
        <v>24</v>
      </c>
      <c r="E178" s="50" t="s">
        <v>50</v>
      </c>
      <c r="F178" s="51">
        <v>100</v>
      </c>
      <c r="G178" s="51">
        <v>1.5</v>
      </c>
      <c r="H178" s="51">
        <v>0.1</v>
      </c>
      <c r="I178" s="51">
        <v>19</v>
      </c>
      <c r="J178" s="51">
        <v>83</v>
      </c>
      <c r="K178" s="52">
        <v>338</v>
      </c>
      <c r="L178" s="51">
        <v>20.02</v>
      </c>
    </row>
    <row r="179" spans="1:12" ht="15">
      <c r="A179" s="25"/>
      <c r="B179" s="16"/>
      <c r="C179" s="11"/>
      <c r="D179" s="6"/>
      <c r="E179" s="50" t="s">
        <v>48</v>
      </c>
      <c r="F179" s="51">
        <v>10</v>
      </c>
      <c r="G179" s="51">
        <v>0.08</v>
      </c>
      <c r="H179" s="51">
        <v>7.25</v>
      </c>
      <c r="I179" s="51">
        <v>0.13</v>
      </c>
      <c r="J179" s="51">
        <v>66</v>
      </c>
      <c r="K179" s="52">
        <v>14</v>
      </c>
      <c r="L179" s="51">
        <v>6.8</v>
      </c>
    </row>
    <row r="180" spans="1:12" ht="15">
      <c r="A180" s="25"/>
      <c r="B180" s="16"/>
      <c r="C180" s="11"/>
      <c r="D180" s="6"/>
      <c r="E180" s="50" t="s">
        <v>49</v>
      </c>
      <c r="F180" s="51">
        <v>20</v>
      </c>
      <c r="G180" s="51">
        <v>4.92</v>
      </c>
      <c r="H180" s="51">
        <v>6.32</v>
      </c>
      <c r="I180" s="51"/>
      <c r="J180" s="51">
        <v>77</v>
      </c>
      <c r="K180" s="52">
        <v>15</v>
      </c>
      <c r="L180" s="51">
        <v>11.31</v>
      </c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530</v>
      </c>
      <c r="G181" s="21">
        <f t="shared" ref="G181" si="96">SUM(G174:G180)</f>
        <v>18.61</v>
      </c>
      <c r="H181" s="21">
        <f t="shared" ref="H181" si="97">SUM(H174:H180)</f>
        <v>25.83</v>
      </c>
      <c r="I181" s="21">
        <f t="shared" ref="I181" si="98">SUM(I174:I180)</f>
        <v>90.13</v>
      </c>
      <c r="J181" s="21">
        <f t="shared" ref="J181" si="99">SUM(J174:J180)</f>
        <v>667</v>
      </c>
      <c r="K181" s="27"/>
      <c r="L181" s="21">
        <f t="shared" si="70"/>
        <v>71.709999999999994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0">SUM(G182:G184)</f>
        <v>0</v>
      </c>
      <c r="H185" s="21">
        <f t="shared" ref="H185" si="101">SUM(H182:H184)</f>
        <v>0</v>
      </c>
      <c r="I185" s="21">
        <f t="shared" ref="I185" si="102">SUM(I182:I184)</f>
        <v>0</v>
      </c>
      <c r="J185" s="21">
        <f t="shared" ref="J185" si="103">SUM(J182:J184)</f>
        <v>0</v>
      </c>
      <c r="K185" s="27"/>
      <c r="L185" s="21">
        <f t="shared" ref="L185" ca="1" si="104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 t="s">
        <v>52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/>
      <c r="G195" s="21"/>
      <c r="H195" s="21"/>
      <c r="I195" s="21"/>
      <c r="J195" s="21"/>
      <c r="K195" s="27"/>
      <c r="L195" s="21"/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05">SUM(G196:G199)</f>
        <v>0</v>
      </c>
      <c r="H200" s="21">
        <f t="shared" ref="H200" si="106">SUM(H196:H199)</f>
        <v>0</v>
      </c>
      <c r="I200" s="21">
        <f t="shared" ref="I200" si="107">SUM(I196:I199)</f>
        <v>0</v>
      </c>
      <c r="J200" s="21">
        <f t="shared" ref="J200" si="108">SUM(J196:J199)</f>
        <v>0</v>
      </c>
      <c r="K200" s="27"/>
      <c r="L200" s="21">
        <f t="shared" ref="L200" si="109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0">SUM(G201:G206)</f>
        <v>0</v>
      </c>
      <c r="H207" s="21">
        <f t="shared" ref="H207" si="111">SUM(H201:H206)</f>
        <v>0</v>
      </c>
      <c r="I207" s="21">
        <f t="shared" ref="I207" si="112">SUM(I201:I206)</f>
        <v>0</v>
      </c>
      <c r="J207" s="21">
        <f t="shared" ref="J207" si="113">SUM(J201:J206)</f>
        <v>0</v>
      </c>
      <c r="K207" s="27"/>
      <c r="L207" s="21">
        <f t="shared" ref="L207" ca="1" si="114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15">SUM(G208:G213)</f>
        <v>0</v>
      </c>
      <c r="H214" s="21">
        <f t="shared" ref="H214" si="116">SUM(H208:H213)</f>
        <v>0</v>
      </c>
      <c r="I214" s="21">
        <f t="shared" ref="I214" si="117">SUM(I208:I213)</f>
        <v>0</v>
      </c>
      <c r="J214" s="21">
        <f t="shared" ref="J214" si="118">SUM(J208:J213)</f>
        <v>0</v>
      </c>
      <c r="K214" s="27"/>
      <c r="L214" s="21">
        <f t="shared" ref="L214" ca="1" si="119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70" t="s">
        <v>4</v>
      </c>
      <c r="D215" s="71"/>
      <c r="E215" s="33"/>
      <c r="F215" s="34">
        <f>F181+F185+F195+F200+F207+F214</f>
        <v>530</v>
      </c>
      <c r="G215" s="34">
        <f t="shared" ref="G215" si="120">G181+G185+G195+G200+G207+G214</f>
        <v>18.61</v>
      </c>
      <c r="H215" s="34">
        <f t="shared" ref="H215" si="121">H181+H185+H195+H200+H207+H214</f>
        <v>25.83</v>
      </c>
      <c r="I215" s="34">
        <f t="shared" ref="I215" si="122">I181+I185+I195+I200+I207+I214</f>
        <v>90.13</v>
      </c>
      <c r="J215" s="34">
        <f t="shared" ref="J215" si="123">J181+J185+J195+J200+J207+J214</f>
        <v>667</v>
      </c>
      <c r="K215" s="35"/>
      <c r="L215" s="34">
        <f t="shared" ref="L215" ca="1" si="124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 t="s">
        <v>70</v>
      </c>
      <c r="F216" s="48">
        <v>250</v>
      </c>
      <c r="G216" s="48">
        <v>8.91</v>
      </c>
      <c r="H216" s="48">
        <v>3.5</v>
      </c>
      <c r="I216" s="48">
        <v>51.7</v>
      </c>
      <c r="J216" s="48">
        <v>274</v>
      </c>
      <c r="K216" s="49">
        <v>104</v>
      </c>
      <c r="L216" s="48">
        <v>13.81</v>
      </c>
    </row>
    <row r="217" spans="1:12" ht="15">
      <c r="A217" s="25"/>
      <c r="B217" s="16"/>
      <c r="C217" s="11"/>
      <c r="D217" s="6" t="s">
        <v>30</v>
      </c>
      <c r="E217" s="50" t="s">
        <v>71</v>
      </c>
      <c r="F217" s="51">
        <v>90</v>
      </c>
      <c r="G217" s="51">
        <v>12.27</v>
      </c>
      <c r="H217" s="51">
        <v>9.86</v>
      </c>
      <c r="I217" s="51">
        <v>0.18</v>
      </c>
      <c r="J217" s="51">
        <v>139</v>
      </c>
      <c r="K217" s="52">
        <v>241</v>
      </c>
      <c r="L217" s="51">
        <v>37.85</v>
      </c>
    </row>
    <row r="218" spans="1:12" ht="15">
      <c r="A218" s="25"/>
      <c r="B218" s="16"/>
      <c r="C218" s="11"/>
      <c r="D218" s="7" t="s">
        <v>22</v>
      </c>
      <c r="E218" s="50" t="s">
        <v>51</v>
      </c>
      <c r="F218" s="51">
        <v>200</v>
      </c>
      <c r="G218" s="51">
        <v>0.06</v>
      </c>
      <c r="H218" s="51"/>
      <c r="I218" s="51">
        <v>20.8</v>
      </c>
      <c r="J218" s="51">
        <v>83</v>
      </c>
      <c r="K218" s="52">
        <v>349</v>
      </c>
      <c r="L218" s="51">
        <v>5.01</v>
      </c>
    </row>
    <row r="219" spans="1:12" ht="15">
      <c r="A219" s="25"/>
      <c r="B219" s="16"/>
      <c r="C219" s="11"/>
      <c r="D219" s="7" t="s">
        <v>23</v>
      </c>
      <c r="E219" s="50" t="s">
        <v>47</v>
      </c>
      <c r="F219" s="51">
        <v>50</v>
      </c>
      <c r="G219" s="51">
        <v>4.25</v>
      </c>
      <c r="H219" s="51">
        <v>0.8</v>
      </c>
      <c r="I219" s="51">
        <v>18.5</v>
      </c>
      <c r="J219" s="51">
        <v>98</v>
      </c>
      <c r="K219" s="52"/>
      <c r="L219" s="51">
        <v>2.4</v>
      </c>
    </row>
    <row r="220" spans="1:12" ht="15">
      <c r="A220" s="25"/>
      <c r="B220" s="16"/>
      <c r="C220" s="11"/>
      <c r="D220" s="7" t="s">
        <v>24</v>
      </c>
      <c r="E220" s="50" t="s">
        <v>53</v>
      </c>
      <c r="F220" s="51">
        <v>100</v>
      </c>
      <c r="G220" s="51">
        <v>0.4</v>
      </c>
      <c r="H220" s="51">
        <v>0.4</v>
      </c>
      <c r="I220" s="51">
        <v>9.8000000000000007</v>
      </c>
      <c r="J220" s="51">
        <v>44</v>
      </c>
      <c r="K220" s="52"/>
      <c r="L220" s="51">
        <v>6.22</v>
      </c>
    </row>
    <row r="221" spans="1:12" ht="15">
      <c r="A221" s="25"/>
      <c r="B221" s="16"/>
      <c r="C221" s="11"/>
      <c r="D221" s="6" t="s">
        <v>21</v>
      </c>
      <c r="E221" s="50" t="s">
        <v>72</v>
      </c>
      <c r="F221" s="51">
        <v>150</v>
      </c>
      <c r="G221" s="51">
        <v>2.0099999999999998</v>
      </c>
      <c r="H221" s="51">
        <v>6.66</v>
      </c>
      <c r="I221" s="51">
        <v>15.87</v>
      </c>
      <c r="J221" s="51">
        <v>131</v>
      </c>
      <c r="K221" s="52">
        <v>125</v>
      </c>
      <c r="L221" s="51">
        <v>6.42</v>
      </c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840</v>
      </c>
      <c r="G223" s="21">
        <f t="shared" ref="G223" si="125">SUM(G216:G222)</f>
        <v>27.9</v>
      </c>
      <c r="H223" s="21">
        <f t="shared" ref="H223" si="126">SUM(H216:H222)</f>
        <v>21.22</v>
      </c>
      <c r="I223" s="21">
        <f t="shared" ref="I223" si="127">SUM(I216:I222)</f>
        <v>116.85000000000001</v>
      </c>
      <c r="J223" s="21">
        <f t="shared" ref="J223" si="128">SUM(J216:J222)</f>
        <v>769</v>
      </c>
      <c r="K223" s="27"/>
      <c r="L223" s="21">
        <f t="shared" ref="L223:L265" si="129">SUM(L216:L222)</f>
        <v>71.710000000000008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0">SUM(G224:G226)</f>
        <v>0</v>
      </c>
      <c r="H227" s="21">
        <f t="shared" ref="H227" si="131">SUM(H224:H226)</f>
        <v>0</v>
      </c>
      <c r="I227" s="21">
        <f t="shared" ref="I227" si="132">SUM(I224:I226)</f>
        <v>0</v>
      </c>
      <c r="J227" s="21">
        <f t="shared" ref="J227" si="133">SUM(J224:J226)</f>
        <v>0</v>
      </c>
      <c r="K227" s="27"/>
      <c r="L227" s="21">
        <f t="shared" ref="L227" ca="1" si="134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2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 t="s">
        <v>52</v>
      </c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/>
      <c r="G237" s="21"/>
      <c r="H237" s="21"/>
      <c r="I237" s="21"/>
      <c r="J237" s="21"/>
      <c r="K237" s="27"/>
      <c r="L237" s="21"/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35">SUM(G238:G241)</f>
        <v>0</v>
      </c>
      <c r="H242" s="21">
        <f t="shared" ref="H242" si="136">SUM(H238:H241)</f>
        <v>0</v>
      </c>
      <c r="I242" s="21">
        <f t="shared" ref="I242" si="137">SUM(I238:I241)</f>
        <v>0</v>
      </c>
      <c r="J242" s="21">
        <f t="shared" ref="J242" si="138">SUM(J238:J241)</f>
        <v>0</v>
      </c>
      <c r="K242" s="27"/>
      <c r="L242" s="21">
        <f t="shared" ref="L242" si="139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40">SUM(G243:G248)</f>
        <v>0</v>
      </c>
      <c r="H249" s="21">
        <f t="shared" ref="H249" si="141">SUM(H243:H248)</f>
        <v>0</v>
      </c>
      <c r="I249" s="21">
        <f t="shared" ref="I249" si="142">SUM(I243:I248)</f>
        <v>0</v>
      </c>
      <c r="J249" s="21">
        <f t="shared" ref="J249" si="143">SUM(J243:J248)</f>
        <v>0</v>
      </c>
      <c r="K249" s="27"/>
      <c r="L249" s="21">
        <f t="shared" ref="L249" ca="1" si="144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45">SUM(G250:G255)</f>
        <v>0</v>
      </c>
      <c r="H256" s="21">
        <f t="shared" ref="H256" si="146">SUM(H250:H255)</f>
        <v>0</v>
      </c>
      <c r="I256" s="21">
        <f t="shared" ref="I256" si="147">SUM(I250:I255)</f>
        <v>0</v>
      </c>
      <c r="J256" s="21">
        <f t="shared" ref="J256" si="148">SUM(J250:J255)</f>
        <v>0</v>
      </c>
      <c r="K256" s="27"/>
      <c r="L256" s="21">
        <f t="shared" ref="L256" ca="1" si="149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70" t="s">
        <v>4</v>
      </c>
      <c r="D257" s="71"/>
      <c r="E257" s="33"/>
      <c r="F257" s="34">
        <f>F223+F227+F237+F242+F249+F256</f>
        <v>840</v>
      </c>
      <c r="G257" s="34">
        <f t="shared" ref="G257" si="150">G223+G227+G237+G242+G249+G256</f>
        <v>27.9</v>
      </c>
      <c r="H257" s="34">
        <f t="shared" ref="H257" si="151">H223+H227+H237+H242+H249+H256</f>
        <v>21.22</v>
      </c>
      <c r="I257" s="34">
        <f t="shared" ref="I257" si="152">I223+I227+I237+I242+I249+I256</f>
        <v>116.85000000000001</v>
      </c>
      <c r="J257" s="34">
        <f t="shared" ref="J257" si="153">J223+J227+J237+J242+J249+J256</f>
        <v>769</v>
      </c>
      <c r="K257" s="35"/>
      <c r="L257" s="34">
        <f t="shared" ref="L257" ca="1" si="154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55">SUM(G258:G264)</f>
        <v>0</v>
      </c>
      <c r="H265" s="21">
        <f t="shared" ref="H265" si="156">SUM(H258:H264)</f>
        <v>0</v>
      </c>
      <c r="I265" s="21">
        <f t="shared" ref="I265" si="157">SUM(I258:I264)</f>
        <v>0</v>
      </c>
      <c r="J265" s="21">
        <f t="shared" ref="J265" si="158">SUM(J258:J264)</f>
        <v>0</v>
      </c>
      <c r="K265" s="27"/>
      <c r="L265" s="21">
        <f t="shared" si="129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59">SUM(G266:G268)</f>
        <v>0</v>
      </c>
      <c r="H269" s="21">
        <f t="shared" ref="H269" si="160">SUM(H266:H268)</f>
        <v>0</v>
      </c>
      <c r="I269" s="21">
        <f t="shared" ref="I269" si="161">SUM(I266:I268)</f>
        <v>0</v>
      </c>
      <c r="J269" s="21">
        <f t="shared" ref="J269" si="162">SUM(J266:J268)</f>
        <v>0</v>
      </c>
      <c r="K269" s="27"/>
      <c r="L269" s="21">
        <f t="shared" ref="L269" ca="1" si="163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64">SUM(G270:G278)</f>
        <v>0</v>
      </c>
      <c r="H279" s="21">
        <f t="shared" ref="H279" si="165">SUM(H270:H278)</f>
        <v>0</v>
      </c>
      <c r="I279" s="21">
        <f t="shared" ref="I279" si="166">SUM(I270:I278)</f>
        <v>0</v>
      </c>
      <c r="J279" s="21">
        <f t="shared" ref="J279" si="167">SUM(J270:J278)</f>
        <v>0</v>
      </c>
      <c r="K279" s="27"/>
      <c r="L279" s="21">
        <f t="shared" ref="L279" ca="1" si="168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69">SUM(G280:G283)</f>
        <v>0</v>
      </c>
      <c r="H284" s="21">
        <f t="shared" ref="H284" si="170">SUM(H280:H283)</f>
        <v>0</v>
      </c>
      <c r="I284" s="21">
        <f t="shared" ref="I284" si="171">SUM(I280:I283)</f>
        <v>0</v>
      </c>
      <c r="J284" s="21">
        <f t="shared" ref="J284" si="172">SUM(J280:J283)</f>
        <v>0</v>
      </c>
      <c r="K284" s="27"/>
      <c r="L284" s="21">
        <f t="shared" ref="L284" ca="1" si="173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74">SUM(G285:G290)</f>
        <v>0</v>
      </c>
      <c r="H291" s="21">
        <f t="shared" ref="H291" si="175">SUM(H285:H290)</f>
        <v>0</v>
      </c>
      <c r="I291" s="21">
        <f t="shared" ref="I291" si="176">SUM(I285:I290)</f>
        <v>0</v>
      </c>
      <c r="J291" s="21">
        <f t="shared" ref="J291" si="177">SUM(J285:J290)</f>
        <v>0</v>
      </c>
      <c r="K291" s="27"/>
      <c r="L291" s="21">
        <f t="shared" ref="L291" ca="1" si="178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79">SUM(G292:G297)</f>
        <v>0</v>
      </c>
      <c r="H298" s="21">
        <f t="shared" ref="H298" si="180">SUM(H292:H297)</f>
        <v>0</v>
      </c>
      <c r="I298" s="21">
        <f t="shared" ref="I298" si="181">SUM(I292:I297)</f>
        <v>0</v>
      </c>
      <c r="J298" s="21">
        <f t="shared" ref="J298" si="182">SUM(J292:J297)</f>
        <v>0</v>
      </c>
      <c r="K298" s="27"/>
      <c r="L298" s="21">
        <f t="shared" ref="L298" ca="1" si="183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70" t="s">
        <v>4</v>
      </c>
      <c r="D299" s="71"/>
      <c r="E299" s="33"/>
      <c r="F299" s="34">
        <f>F265+F269+F279+F284+F291+F298</f>
        <v>0</v>
      </c>
      <c r="G299" s="34">
        <f t="shared" ref="G299" si="184">G265+G269+G279+G284+G291+G298</f>
        <v>0</v>
      </c>
      <c r="H299" s="34">
        <f t="shared" ref="H299" si="185">H265+H269+H279+H284+H291+H298</f>
        <v>0</v>
      </c>
      <c r="I299" s="34">
        <f t="shared" ref="I299" si="186">I265+I269+I279+I284+I291+I298</f>
        <v>0</v>
      </c>
      <c r="J299" s="34">
        <f t="shared" ref="J299" si="187">J265+J269+J279+J284+J291+J298</f>
        <v>0</v>
      </c>
      <c r="K299" s="35"/>
      <c r="L299" s="34">
        <f t="shared" ref="L299" ca="1" si="188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61</v>
      </c>
      <c r="F300" s="48">
        <v>90</v>
      </c>
      <c r="G300" s="48">
        <v>14.22</v>
      </c>
      <c r="H300" s="48">
        <v>18.39</v>
      </c>
      <c r="I300" s="48">
        <v>7.68</v>
      </c>
      <c r="J300" s="48">
        <v>253</v>
      </c>
      <c r="K300" s="49"/>
      <c r="L300" s="48">
        <v>22.38</v>
      </c>
    </row>
    <row r="301" spans="1:12" ht="15">
      <c r="A301" s="25"/>
      <c r="B301" s="16"/>
      <c r="C301" s="11"/>
      <c r="D301" s="6" t="s">
        <v>30</v>
      </c>
      <c r="E301" s="50" t="s">
        <v>75</v>
      </c>
      <c r="F301" s="51">
        <v>150</v>
      </c>
      <c r="G301" s="51">
        <v>4.55</v>
      </c>
      <c r="H301" s="51">
        <v>3.98</v>
      </c>
      <c r="I301" s="51">
        <v>29</v>
      </c>
      <c r="J301" s="51">
        <v>170</v>
      </c>
      <c r="K301" s="52">
        <v>302</v>
      </c>
      <c r="L301" s="51">
        <v>5.83</v>
      </c>
    </row>
    <row r="302" spans="1:12" ht="15">
      <c r="A302" s="25"/>
      <c r="B302" s="16"/>
      <c r="C302" s="11"/>
      <c r="D302" s="7" t="s">
        <v>22</v>
      </c>
      <c r="E302" s="50" t="s">
        <v>63</v>
      </c>
      <c r="F302" s="51">
        <v>200</v>
      </c>
      <c r="G302" s="51">
        <v>1</v>
      </c>
      <c r="H302" s="51"/>
      <c r="I302" s="51">
        <v>18.2</v>
      </c>
      <c r="J302" s="51">
        <v>77</v>
      </c>
      <c r="K302" s="52"/>
      <c r="L302" s="51">
        <v>16</v>
      </c>
    </row>
    <row r="303" spans="1:12" ht="15">
      <c r="A303" s="25"/>
      <c r="B303" s="16"/>
      <c r="C303" s="11"/>
      <c r="D303" s="7" t="s">
        <v>23</v>
      </c>
      <c r="E303" s="50" t="s">
        <v>47</v>
      </c>
      <c r="F303" s="51">
        <v>50</v>
      </c>
      <c r="G303" s="51">
        <v>4.25</v>
      </c>
      <c r="H303" s="51">
        <v>0.8</v>
      </c>
      <c r="I303" s="51">
        <v>18.5</v>
      </c>
      <c r="J303" s="51">
        <v>98</v>
      </c>
      <c r="K303" s="52"/>
      <c r="L303" s="51">
        <v>2.4</v>
      </c>
    </row>
    <row r="304" spans="1:12" ht="15">
      <c r="A304" s="25"/>
      <c r="B304" s="16"/>
      <c r="C304" s="11"/>
      <c r="D304" s="7" t="s">
        <v>24</v>
      </c>
      <c r="E304" s="50" t="s">
        <v>50</v>
      </c>
      <c r="F304" s="51">
        <v>100</v>
      </c>
      <c r="G304" s="51">
        <v>1.5</v>
      </c>
      <c r="H304" s="51">
        <v>0.1</v>
      </c>
      <c r="I304" s="51">
        <v>19</v>
      </c>
      <c r="J304" s="51">
        <v>83</v>
      </c>
      <c r="K304" s="52">
        <v>338</v>
      </c>
      <c r="L304" s="51">
        <v>20.02</v>
      </c>
    </row>
    <row r="305" spans="1:12" ht="15">
      <c r="A305" s="25"/>
      <c r="B305" s="16"/>
      <c r="C305" s="11"/>
      <c r="D305" s="6" t="s">
        <v>27</v>
      </c>
      <c r="E305" s="50" t="s">
        <v>60</v>
      </c>
      <c r="F305" s="51">
        <v>60</v>
      </c>
      <c r="G305" s="51">
        <v>0.79</v>
      </c>
      <c r="H305" s="51">
        <v>5.34</v>
      </c>
      <c r="I305" s="51">
        <v>4.1500000000000004</v>
      </c>
      <c r="J305" s="51">
        <v>68</v>
      </c>
      <c r="K305" s="52">
        <v>67</v>
      </c>
      <c r="L305" s="51">
        <v>5.08</v>
      </c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650</v>
      </c>
      <c r="G307" s="21">
        <f t="shared" ref="G307" si="189">SUM(G300:G306)</f>
        <v>26.31</v>
      </c>
      <c r="H307" s="21">
        <f t="shared" ref="H307" si="190">SUM(H300:H306)</f>
        <v>28.610000000000003</v>
      </c>
      <c r="I307" s="21">
        <f t="shared" ref="I307" si="191">SUM(I300:I306)</f>
        <v>96.53</v>
      </c>
      <c r="J307" s="21">
        <f t="shared" ref="J307" si="192">SUM(J300:J306)</f>
        <v>749</v>
      </c>
      <c r="K307" s="27"/>
      <c r="L307" s="21">
        <f t="shared" ref="L307:L349" si="193">SUM(L300:L306)</f>
        <v>71.709999999999994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194">SUM(G308:G310)</f>
        <v>0</v>
      </c>
      <c r="H311" s="21">
        <f t="shared" ref="H311" si="195">SUM(H308:H310)</f>
        <v>0</v>
      </c>
      <c r="I311" s="21">
        <f t="shared" ref="I311" si="196">SUM(I308:I310)</f>
        <v>0</v>
      </c>
      <c r="J311" s="21">
        <f t="shared" ref="J311" si="197">SUM(J308:J310)</f>
        <v>0</v>
      </c>
      <c r="K311" s="27"/>
      <c r="L311" s="21">
        <f t="shared" ref="L311" ca="1" si="198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 t="s">
        <v>76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/>
      <c r="G321" s="21"/>
      <c r="H321" s="21"/>
      <c r="I321" s="21"/>
      <c r="J321" s="21"/>
      <c r="K321" s="27"/>
      <c r="L321" s="21"/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199">SUM(G322:G325)</f>
        <v>0</v>
      </c>
      <c r="H326" s="21">
        <f t="shared" ref="H326" si="200">SUM(H322:H325)</f>
        <v>0</v>
      </c>
      <c r="I326" s="21">
        <f t="shared" ref="I326" si="201">SUM(I322:I325)</f>
        <v>0</v>
      </c>
      <c r="J326" s="21">
        <f t="shared" ref="J326" si="202">SUM(J322:J325)</f>
        <v>0</v>
      </c>
      <c r="K326" s="27"/>
      <c r="L326" s="21">
        <f t="shared" ref="L326" si="203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04">SUM(G327:G332)</f>
        <v>0</v>
      </c>
      <c r="H333" s="21">
        <f t="shared" ref="H333" si="205">SUM(H327:H332)</f>
        <v>0</v>
      </c>
      <c r="I333" s="21">
        <f t="shared" ref="I333" si="206">SUM(I327:I332)</f>
        <v>0</v>
      </c>
      <c r="J333" s="21">
        <f t="shared" ref="J333" si="207">SUM(J327:J332)</f>
        <v>0</v>
      </c>
      <c r="K333" s="27"/>
      <c r="L333" s="21">
        <f t="shared" ref="L333" ca="1" si="208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09">SUM(G334:G339)</f>
        <v>0</v>
      </c>
      <c r="H340" s="21">
        <f t="shared" ref="H340" si="210">SUM(H334:H339)</f>
        <v>0</v>
      </c>
      <c r="I340" s="21">
        <f t="shared" ref="I340" si="211">SUM(I334:I339)</f>
        <v>0</v>
      </c>
      <c r="J340" s="21">
        <f t="shared" ref="J340" si="212">SUM(J334:J339)</f>
        <v>0</v>
      </c>
      <c r="K340" s="27"/>
      <c r="L340" s="21">
        <f t="shared" ref="L340" ca="1" si="213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70" t="s">
        <v>4</v>
      </c>
      <c r="D341" s="71"/>
      <c r="E341" s="33"/>
      <c r="F341" s="34">
        <f>F307+F311+F321+F326+F333+F340</f>
        <v>650</v>
      </c>
      <c r="G341" s="34">
        <f t="shared" ref="G341" si="214">G307+G311+G321+G326+G333+G340</f>
        <v>26.31</v>
      </c>
      <c r="H341" s="34">
        <f t="shared" ref="H341" si="215">H307+H311+H321+H326+H333+H340</f>
        <v>28.610000000000003</v>
      </c>
      <c r="I341" s="34">
        <f t="shared" ref="I341" si="216">I307+I311+I321+I326+I333+I340</f>
        <v>96.53</v>
      </c>
      <c r="J341" s="34">
        <f t="shared" ref="J341" si="217">J307+J311+J321+J326+J333+J340</f>
        <v>749</v>
      </c>
      <c r="K341" s="35"/>
      <c r="L341" s="34">
        <f t="shared" ref="L341" ca="1" si="218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77</v>
      </c>
      <c r="F342" s="48">
        <v>90</v>
      </c>
      <c r="G342" s="48">
        <v>13.66</v>
      </c>
      <c r="H342" s="48">
        <v>14.54</v>
      </c>
      <c r="I342" s="48">
        <v>2.7</v>
      </c>
      <c r="J342" s="48">
        <v>196</v>
      </c>
      <c r="K342" s="49">
        <v>256</v>
      </c>
      <c r="L342" s="48">
        <v>48.16</v>
      </c>
    </row>
    <row r="343" spans="1:12" ht="15">
      <c r="A343" s="15"/>
      <c r="B343" s="16"/>
      <c r="C343" s="11"/>
      <c r="D343" s="6" t="s">
        <v>65</v>
      </c>
      <c r="E343" s="50" t="s">
        <v>67</v>
      </c>
      <c r="F343" s="51">
        <v>150</v>
      </c>
      <c r="G343" s="51">
        <v>5.18</v>
      </c>
      <c r="H343" s="51">
        <v>4.18</v>
      </c>
      <c r="I343" s="51">
        <v>28.13</v>
      </c>
      <c r="J343" s="51">
        <v>171</v>
      </c>
      <c r="K343" s="52">
        <v>309</v>
      </c>
      <c r="L343" s="51">
        <v>6.65</v>
      </c>
    </row>
    <row r="344" spans="1:12" ht="15">
      <c r="A344" s="15"/>
      <c r="B344" s="16"/>
      <c r="C344" s="11"/>
      <c r="D344" s="7" t="s">
        <v>22</v>
      </c>
      <c r="E344" s="50" t="s">
        <v>51</v>
      </c>
      <c r="F344" s="51">
        <v>200</v>
      </c>
      <c r="G344" s="51">
        <v>0.06</v>
      </c>
      <c r="H344" s="51"/>
      <c r="I344" s="51">
        <v>20.8</v>
      </c>
      <c r="J344" s="51">
        <v>83</v>
      </c>
      <c r="K344" s="52">
        <v>349</v>
      </c>
      <c r="L344" s="51">
        <v>5.01</v>
      </c>
    </row>
    <row r="345" spans="1:12" ht="15">
      <c r="A345" s="15"/>
      <c r="B345" s="16"/>
      <c r="C345" s="11"/>
      <c r="D345" s="7" t="s">
        <v>23</v>
      </c>
      <c r="E345" s="50" t="s">
        <v>47</v>
      </c>
      <c r="F345" s="51">
        <v>50</v>
      </c>
      <c r="G345" s="51">
        <v>4.25</v>
      </c>
      <c r="H345" s="51">
        <v>0.8</v>
      </c>
      <c r="I345" s="51">
        <v>18.5</v>
      </c>
      <c r="J345" s="51">
        <v>98</v>
      </c>
      <c r="K345" s="52"/>
      <c r="L345" s="51">
        <v>2.4</v>
      </c>
    </row>
    <row r="346" spans="1:12" ht="15">
      <c r="A346" s="15"/>
      <c r="B346" s="16"/>
      <c r="C346" s="11"/>
      <c r="D346" s="7" t="s">
        <v>24</v>
      </c>
      <c r="E346" s="50" t="s">
        <v>53</v>
      </c>
      <c r="F346" s="51">
        <v>100</v>
      </c>
      <c r="G346" s="51">
        <v>0.4</v>
      </c>
      <c r="H346" s="51">
        <v>0.4</v>
      </c>
      <c r="I346" s="51">
        <v>9.8000000000000007</v>
      </c>
      <c r="J346" s="51">
        <v>44</v>
      </c>
      <c r="K346" s="52"/>
      <c r="L346" s="51">
        <v>6.22</v>
      </c>
    </row>
    <row r="347" spans="1:12" ht="15">
      <c r="A347" s="15"/>
      <c r="B347" s="16"/>
      <c r="C347" s="11"/>
      <c r="D347" s="6" t="s">
        <v>27</v>
      </c>
      <c r="E347" s="50" t="s">
        <v>62</v>
      </c>
      <c r="F347" s="51">
        <v>60</v>
      </c>
      <c r="G347" s="51">
        <v>0.75</v>
      </c>
      <c r="H347" s="51">
        <v>0.06</v>
      </c>
      <c r="I347" s="51">
        <v>7.14</v>
      </c>
      <c r="J347" s="51">
        <v>32</v>
      </c>
      <c r="K347" s="52">
        <v>62</v>
      </c>
      <c r="L347" s="51">
        <v>3.27</v>
      </c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650</v>
      </c>
      <c r="G349" s="21">
        <f t="shared" ref="G349" si="219">SUM(G342:G348)</f>
        <v>24.299999999999997</v>
      </c>
      <c r="H349" s="21">
        <f t="shared" ref="H349" si="220">SUM(H342:H348)</f>
        <v>19.979999999999997</v>
      </c>
      <c r="I349" s="21">
        <f t="shared" ref="I349" si="221">SUM(I342:I348)</f>
        <v>87.07</v>
      </c>
      <c r="J349" s="21">
        <f t="shared" ref="J349" si="222">SUM(J342:J348)</f>
        <v>624</v>
      </c>
      <c r="K349" s="27"/>
      <c r="L349" s="21">
        <f t="shared" si="193"/>
        <v>71.709999999999994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23">SUM(G350:G352)</f>
        <v>0</v>
      </c>
      <c r="H353" s="21">
        <f t="shared" ref="H353" si="224">SUM(H350:H352)</f>
        <v>0</v>
      </c>
      <c r="I353" s="21">
        <f t="shared" ref="I353" si="225">SUM(I350:I352)</f>
        <v>0</v>
      </c>
      <c r="J353" s="21">
        <f t="shared" ref="J353" si="226">SUM(J350:J352)</f>
        <v>0</v>
      </c>
      <c r="K353" s="27"/>
      <c r="L353" s="21">
        <f t="shared" ref="L353" ca="1" si="227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 t="s">
        <v>54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/>
      <c r="G363" s="21"/>
      <c r="H363" s="21"/>
      <c r="I363" s="21"/>
      <c r="J363" s="21"/>
      <c r="K363" s="27"/>
      <c r="L363" s="21"/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28">SUM(G364:G367)</f>
        <v>0</v>
      </c>
      <c r="H368" s="21">
        <f t="shared" ref="H368" si="229">SUM(H364:H367)</f>
        <v>0</v>
      </c>
      <c r="I368" s="21">
        <f t="shared" ref="I368" si="230">SUM(I364:I367)</f>
        <v>0</v>
      </c>
      <c r="J368" s="21">
        <f t="shared" ref="J368" si="231">SUM(J364:J367)</f>
        <v>0</v>
      </c>
      <c r="K368" s="27"/>
      <c r="L368" s="21">
        <f t="shared" ref="L368" si="232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33">SUM(G369:G374)</f>
        <v>0</v>
      </c>
      <c r="H375" s="21">
        <f t="shared" ref="H375" si="234">SUM(H369:H374)</f>
        <v>0</v>
      </c>
      <c r="I375" s="21">
        <f t="shared" ref="I375" si="235">SUM(I369:I374)</f>
        <v>0</v>
      </c>
      <c r="J375" s="21">
        <f t="shared" ref="J375" si="236">SUM(J369:J374)</f>
        <v>0</v>
      </c>
      <c r="K375" s="27"/>
      <c r="L375" s="21">
        <f t="shared" ref="L375" ca="1" si="237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38">SUM(G376:G381)</f>
        <v>0</v>
      </c>
      <c r="H382" s="21">
        <f t="shared" ref="H382" si="239">SUM(H376:H381)</f>
        <v>0</v>
      </c>
      <c r="I382" s="21">
        <f t="shared" ref="I382" si="240">SUM(I376:I381)</f>
        <v>0</v>
      </c>
      <c r="J382" s="21">
        <f t="shared" ref="J382" si="241">SUM(J376:J381)</f>
        <v>0</v>
      </c>
      <c r="K382" s="27"/>
      <c r="L382" s="21">
        <f t="shared" ref="L382" ca="1" si="242">SUM(L376:L384)</f>
        <v>0</v>
      </c>
    </row>
    <row r="383" spans="1:12" ht="15.75" customHeight="1" thickBot="1">
      <c r="A383" s="36">
        <f>A342</f>
        <v>2</v>
      </c>
      <c r="B383" s="36">
        <f>B342</f>
        <v>2</v>
      </c>
      <c r="C383" s="70" t="s">
        <v>4</v>
      </c>
      <c r="D383" s="71"/>
      <c r="E383" s="33"/>
      <c r="F383" s="34">
        <f>F349+F353+F363+F368+F375+F382</f>
        <v>650</v>
      </c>
      <c r="G383" s="34">
        <f t="shared" ref="G383" si="243">G349+G353+G363+G368+G375+G382</f>
        <v>24.299999999999997</v>
      </c>
      <c r="H383" s="34">
        <f t="shared" ref="H383" si="244">H349+H353+H363+H368+H375+H382</f>
        <v>19.979999999999997</v>
      </c>
      <c r="I383" s="34">
        <f t="shared" ref="I383" si="245">I349+I353+I363+I368+I375+I382</f>
        <v>87.07</v>
      </c>
      <c r="J383" s="34">
        <f t="shared" ref="J383" si="246">J349+J353+J363+J368+J375+J382</f>
        <v>624</v>
      </c>
      <c r="K383" s="35"/>
      <c r="L383" s="34">
        <f t="shared" ref="L383" ca="1" si="247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60" t="s">
        <v>78</v>
      </c>
      <c r="F384" s="51">
        <v>250</v>
      </c>
      <c r="G384" s="51">
        <v>3.89</v>
      </c>
      <c r="H384" s="51">
        <v>2.71</v>
      </c>
      <c r="I384" s="51">
        <v>25.86</v>
      </c>
      <c r="J384" s="51">
        <v>143</v>
      </c>
      <c r="K384" s="52">
        <v>112</v>
      </c>
      <c r="L384" s="51">
        <v>5.29</v>
      </c>
    </row>
    <row r="385" spans="1:12" ht="15">
      <c r="A385" s="25"/>
      <c r="B385" s="16"/>
      <c r="C385" s="11"/>
      <c r="D385" s="6" t="s">
        <v>30</v>
      </c>
      <c r="E385" s="50" t="s">
        <v>80</v>
      </c>
      <c r="F385" s="51">
        <v>150</v>
      </c>
      <c r="G385" s="51">
        <v>8.32</v>
      </c>
      <c r="H385" s="51">
        <v>4.92</v>
      </c>
      <c r="I385" s="51">
        <v>39.590000000000003</v>
      </c>
      <c r="J385" s="51">
        <v>236</v>
      </c>
      <c r="K385" s="52">
        <v>302</v>
      </c>
      <c r="L385" s="51">
        <v>7.64</v>
      </c>
    </row>
    <row r="386" spans="1:12" ht="15">
      <c r="A386" s="25"/>
      <c r="B386" s="16"/>
      <c r="C386" s="11"/>
      <c r="D386" s="7" t="s">
        <v>22</v>
      </c>
      <c r="E386" s="61" t="s">
        <v>73</v>
      </c>
      <c r="F386" s="51">
        <v>200</v>
      </c>
      <c r="G386" s="51">
        <v>0.06</v>
      </c>
      <c r="H386" s="51"/>
      <c r="I386" s="51">
        <v>20.8</v>
      </c>
      <c r="J386" s="51">
        <v>83</v>
      </c>
      <c r="K386" s="52">
        <v>349</v>
      </c>
      <c r="L386" s="51">
        <v>5.01</v>
      </c>
    </row>
    <row r="387" spans="1:12" ht="15">
      <c r="A387" s="25"/>
      <c r="B387" s="16"/>
      <c r="C387" s="11"/>
      <c r="D387" s="7" t="s">
        <v>23</v>
      </c>
      <c r="E387" s="50" t="s">
        <v>81</v>
      </c>
      <c r="F387" s="51">
        <v>50</v>
      </c>
      <c r="G387" s="51">
        <v>4.25</v>
      </c>
      <c r="H387" s="51">
        <v>0.8</v>
      </c>
      <c r="I387" s="51">
        <v>18.5</v>
      </c>
      <c r="J387" s="51">
        <v>98</v>
      </c>
      <c r="K387" s="52"/>
      <c r="L387" s="51">
        <v>2.4</v>
      </c>
    </row>
    <row r="388" spans="1:12" ht="15.75" thickBot="1">
      <c r="A388" s="25"/>
      <c r="B388" s="16"/>
      <c r="C388" s="11"/>
      <c r="D388" s="7" t="s">
        <v>24</v>
      </c>
      <c r="E388" s="61" t="s">
        <v>74</v>
      </c>
      <c r="F388" s="51">
        <v>100</v>
      </c>
      <c r="G388" s="51">
        <v>0.4</v>
      </c>
      <c r="H388" s="51">
        <v>0.4</v>
      </c>
      <c r="I388" s="51">
        <v>9.8000000000000007</v>
      </c>
      <c r="J388" s="51">
        <v>44</v>
      </c>
      <c r="K388" s="52"/>
      <c r="L388" s="51">
        <v>6.22</v>
      </c>
    </row>
    <row r="389" spans="1:12" ht="15">
      <c r="A389" s="25"/>
      <c r="B389" s="16"/>
      <c r="C389" s="11"/>
      <c r="D389" s="62" t="s">
        <v>21</v>
      </c>
      <c r="E389" s="50" t="s">
        <v>79</v>
      </c>
      <c r="F389" s="51">
        <v>90</v>
      </c>
      <c r="G389" s="51">
        <v>12</v>
      </c>
      <c r="H389" s="51">
        <v>17.03</v>
      </c>
      <c r="I389" s="51">
        <v>9.6300000000000008</v>
      </c>
      <c r="J389" s="51">
        <v>240</v>
      </c>
      <c r="K389" s="52">
        <v>268</v>
      </c>
      <c r="L389" s="51">
        <v>40.07</v>
      </c>
    </row>
    <row r="390" spans="1:12" ht="15">
      <c r="A390" s="25"/>
      <c r="B390" s="16"/>
      <c r="C390" s="11"/>
      <c r="D390" s="6" t="s">
        <v>27</v>
      </c>
      <c r="E390" s="61" t="s">
        <v>60</v>
      </c>
      <c r="F390" s="51">
        <v>60</v>
      </c>
      <c r="G390" s="51">
        <v>0.79</v>
      </c>
      <c r="H390" s="51">
        <v>5.34</v>
      </c>
      <c r="I390" s="51">
        <v>4.1500000000000004</v>
      </c>
      <c r="J390" s="51">
        <v>68</v>
      </c>
      <c r="K390" s="52">
        <v>67</v>
      </c>
      <c r="L390" s="51">
        <v>5.08</v>
      </c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900</v>
      </c>
      <c r="G391" s="21">
        <f t="shared" ref="G391" si="248">SUM(G384:G390)</f>
        <v>29.71</v>
      </c>
      <c r="H391" s="21">
        <f t="shared" ref="H391" si="249">SUM(H384:H390)</f>
        <v>31.2</v>
      </c>
      <c r="I391" s="21">
        <f t="shared" ref="I391" si="250">SUM(I384:I390)</f>
        <v>128.32999999999998</v>
      </c>
      <c r="J391" s="21">
        <f t="shared" ref="J391" si="251">SUM(J384:J390)</f>
        <v>912</v>
      </c>
      <c r="K391" s="27"/>
      <c r="L391" s="21">
        <f t="shared" ref="L391:L433" si="252">SUM(L384:L390)</f>
        <v>71.709999999999994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53">SUM(G392:G394)</f>
        <v>0</v>
      </c>
      <c r="H395" s="21">
        <f t="shared" ref="H395" si="254">SUM(H392:H394)</f>
        <v>0</v>
      </c>
      <c r="I395" s="21">
        <f t="shared" ref="I395" si="255">SUM(I392:I394)</f>
        <v>0</v>
      </c>
      <c r="J395" s="21">
        <f t="shared" ref="J395" si="256">SUM(J392:J394)</f>
        <v>0</v>
      </c>
      <c r="K395" s="27"/>
      <c r="L395" s="21">
        <f t="shared" ref="L395" ca="1" si="257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/>
      <c r="E396" s="61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/>
      <c r="E397" s="6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/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/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/>
      <c r="E400" s="61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/>
      <c r="E401" s="61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/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/>
      <c r="E405" s="9"/>
      <c r="F405" s="21"/>
      <c r="G405" s="21"/>
      <c r="H405" s="21"/>
      <c r="I405" s="21"/>
      <c r="J405" s="21"/>
      <c r="K405" s="27"/>
      <c r="L405" s="21"/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58">SUM(G406:G409)</f>
        <v>0</v>
      </c>
      <c r="H410" s="21">
        <f t="shared" ref="H410" si="259">SUM(H406:H409)</f>
        <v>0</v>
      </c>
      <c r="I410" s="21">
        <f t="shared" ref="I410" si="260">SUM(I406:I409)</f>
        <v>0</v>
      </c>
      <c r="J410" s="21">
        <f t="shared" ref="J410" si="261">SUM(J406:J409)</f>
        <v>0</v>
      </c>
      <c r="K410" s="27"/>
      <c r="L410" s="21">
        <f t="shared" ref="L410" si="262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63">SUM(G411:G416)</f>
        <v>0</v>
      </c>
      <c r="H417" s="21">
        <f t="shared" ref="H417" si="264">SUM(H411:H416)</f>
        <v>0</v>
      </c>
      <c r="I417" s="21">
        <f t="shared" ref="I417" si="265">SUM(I411:I416)</f>
        <v>0</v>
      </c>
      <c r="J417" s="21">
        <f t="shared" ref="J417" si="266">SUM(J411:J416)</f>
        <v>0</v>
      </c>
      <c r="K417" s="27"/>
      <c r="L417" s="21">
        <f t="shared" ref="L417" ca="1" si="267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68">SUM(G418:G423)</f>
        <v>0</v>
      </c>
      <c r="H424" s="21">
        <f t="shared" ref="H424" si="269">SUM(H418:H423)</f>
        <v>0</v>
      </c>
      <c r="I424" s="21">
        <f t="shared" ref="I424" si="270">SUM(I418:I423)</f>
        <v>0</v>
      </c>
      <c r="J424" s="21">
        <f t="shared" ref="J424" si="271">SUM(J418:J423)</f>
        <v>0</v>
      </c>
      <c r="K424" s="27"/>
      <c r="L424" s="21">
        <f t="shared" ref="L424" ca="1" si="272">SUM(L418:L426)</f>
        <v>0</v>
      </c>
    </row>
    <row r="425" spans="1:12" ht="15.75" customHeight="1" thickBot="1">
      <c r="A425" s="31">
        <f>A384</f>
        <v>2</v>
      </c>
      <c r="B425" s="32">
        <f>B384</f>
        <v>3</v>
      </c>
      <c r="C425" s="70" t="s">
        <v>4</v>
      </c>
      <c r="D425" s="71"/>
      <c r="E425" s="33"/>
      <c r="F425" s="34">
        <f>F391+F395+F405+F410+F417+F424</f>
        <v>900</v>
      </c>
      <c r="G425" s="34">
        <f t="shared" ref="G425" si="273">G391+G395+G405+G410+G417+G424</f>
        <v>29.71</v>
      </c>
      <c r="H425" s="34">
        <f t="shared" ref="H425" si="274">H391+H395+H405+H410+H417+H424</f>
        <v>31.2</v>
      </c>
      <c r="I425" s="34">
        <f t="shared" ref="I425" si="275">I391+I395+I405+I410+I417+I424</f>
        <v>128.32999999999998</v>
      </c>
      <c r="J425" s="34">
        <f t="shared" ref="J425" si="276">J391+J395+J405+J410+J417+J424</f>
        <v>912</v>
      </c>
      <c r="K425" s="35"/>
      <c r="L425" s="34">
        <f t="shared" ref="L425" ca="1" si="277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50" t="s">
        <v>82</v>
      </c>
      <c r="F426" s="51">
        <v>150</v>
      </c>
      <c r="G426" s="51">
        <v>15.03</v>
      </c>
      <c r="H426" s="51">
        <v>18.13</v>
      </c>
      <c r="I426" s="51">
        <v>25.17</v>
      </c>
      <c r="J426" s="51">
        <v>324</v>
      </c>
      <c r="K426" s="52">
        <v>291</v>
      </c>
      <c r="L426" s="51">
        <v>21.68</v>
      </c>
    </row>
    <row r="427" spans="1:12" ht="15">
      <c r="A427" s="25"/>
      <c r="B427" s="16"/>
      <c r="C427" s="11"/>
      <c r="D427" s="65" t="s">
        <v>27</v>
      </c>
      <c r="E427" s="50" t="s">
        <v>83</v>
      </c>
      <c r="F427" s="51">
        <v>60</v>
      </c>
      <c r="G427" s="51">
        <v>1.54</v>
      </c>
      <c r="H427" s="51">
        <v>6.09</v>
      </c>
      <c r="I427" s="51">
        <v>6.35</v>
      </c>
      <c r="J427" s="51">
        <v>86</v>
      </c>
      <c r="K427" s="52"/>
      <c r="L427" s="51">
        <v>7.01</v>
      </c>
    </row>
    <row r="428" spans="1:12" ht="15">
      <c r="A428" s="25"/>
      <c r="B428" s="16"/>
      <c r="C428" s="11"/>
      <c r="D428" s="7" t="s">
        <v>22</v>
      </c>
      <c r="E428" s="50" t="s">
        <v>85</v>
      </c>
      <c r="F428" s="51">
        <v>200</v>
      </c>
      <c r="G428" s="51">
        <v>1</v>
      </c>
      <c r="H428" s="51"/>
      <c r="I428" s="51">
        <v>18.2</v>
      </c>
      <c r="J428" s="51">
        <v>77</v>
      </c>
      <c r="K428" s="52"/>
      <c r="L428" s="51">
        <v>16</v>
      </c>
    </row>
    <row r="429" spans="1:12" ht="15">
      <c r="A429" s="25"/>
      <c r="B429" s="16"/>
      <c r="C429" s="11"/>
      <c r="D429" s="7" t="s">
        <v>23</v>
      </c>
      <c r="E429" s="58" t="s">
        <v>47</v>
      </c>
      <c r="F429" s="63">
        <v>50</v>
      </c>
      <c r="G429" s="63">
        <v>4.25</v>
      </c>
      <c r="H429" s="63">
        <v>0.8</v>
      </c>
      <c r="I429" s="63">
        <v>18.5</v>
      </c>
      <c r="J429" s="63">
        <v>98</v>
      </c>
      <c r="K429" s="64"/>
      <c r="L429" s="63">
        <v>2.4</v>
      </c>
    </row>
    <row r="430" spans="1:12" ht="15">
      <c r="A430" s="25"/>
      <c r="B430" s="16"/>
      <c r="C430" s="11"/>
      <c r="D430" s="7" t="s">
        <v>24</v>
      </c>
      <c r="E430" s="50" t="s">
        <v>50</v>
      </c>
      <c r="F430" s="51">
        <v>100</v>
      </c>
      <c r="G430" s="51">
        <v>1.5</v>
      </c>
      <c r="H430" s="51">
        <v>0.1</v>
      </c>
      <c r="I430" s="51">
        <v>19</v>
      </c>
      <c r="J430" s="51">
        <v>83</v>
      </c>
      <c r="K430" s="52">
        <v>338</v>
      </c>
      <c r="L430" s="51">
        <v>20.02</v>
      </c>
    </row>
    <row r="431" spans="1:12" ht="15">
      <c r="A431" s="25"/>
      <c r="B431" s="16"/>
      <c r="C431" s="11"/>
      <c r="D431" s="6" t="s">
        <v>86</v>
      </c>
      <c r="E431" s="58" t="s">
        <v>58</v>
      </c>
      <c r="F431" s="63">
        <v>40</v>
      </c>
      <c r="G431" s="63">
        <v>2.4</v>
      </c>
      <c r="H431" s="63">
        <v>2.6</v>
      </c>
      <c r="I431" s="63">
        <v>29.6</v>
      </c>
      <c r="J431" s="63">
        <v>151</v>
      </c>
      <c r="K431" s="64"/>
      <c r="L431" s="63">
        <v>4.5999999999999996</v>
      </c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600</v>
      </c>
      <c r="G433" s="21">
        <f t="shared" ref="G433" si="278">SUM(G426:G432)</f>
        <v>25.72</v>
      </c>
      <c r="H433" s="21">
        <f t="shared" ref="H433" si="279">SUM(H426:H432)</f>
        <v>27.720000000000002</v>
      </c>
      <c r="I433" s="21">
        <f t="shared" ref="I433" si="280">SUM(I426:I432)</f>
        <v>116.82</v>
      </c>
      <c r="J433" s="21">
        <f t="shared" ref="J433" si="281">SUM(J426:J432)</f>
        <v>819</v>
      </c>
      <c r="K433" s="27"/>
      <c r="L433" s="21">
        <f t="shared" si="252"/>
        <v>71.709999999999994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282">SUM(G434:G436)</f>
        <v>0</v>
      </c>
      <c r="H437" s="21">
        <f t="shared" ref="H437" si="283">SUM(H434:H436)</f>
        <v>0</v>
      </c>
      <c r="I437" s="21">
        <f t="shared" ref="I437" si="284">SUM(I434:I436)</f>
        <v>0</v>
      </c>
      <c r="J437" s="21">
        <f t="shared" ref="J437" si="285">SUM(J434:J436)</f>
        <v>0</v>
      </c>
      <c r="K437" s="27"/>
      <c r="L437" s="21">
        <f t="shared" ref="L437" ca="1" si="286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8"/>
      <c r="F443" s="63"/>
      <c r="G443" s="63"/>
      <c r="H443" s="63"/>
      <c r="I443" s="63"/>
      <c r="J443" s="63"/>
      <c r="K443" s="64"/>
      <c r="L443" s="63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 t="s">
        <v>52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/>
      <c r="G447" s="21"/>
      <c r="H447" s="21"/>
      <c r="I447" s="21"/>
      <c r="J447" s="21"/>
      <c r="K447" s="27"/>
      <c r="L447" s="21"/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287">SUM(G448:G451)</f>
        <v>0</v>
      </c>
      <c r="H452" s="21">
        <f t="shared" ref="H452" si="288">SUM(H448:H451)</f>
        <v>0</v>
      </c>
      <c r="I452" s="21">
        <f t="shared" ref="I452" si="289">SUM(I448:I451)</f>
        <v>0</v>
      </c>
      <c r="J452" s="21">
        <f t="shared" ref="J452" si="290">SUM(J448:J451)</f>
        <v>0</v>
      </c>
      <c r="K452" s="27"/>
      <c r="L452" s="21">
        <f t="shared" ref="L452" si="291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292">SUM(G453:G458)</f>
        <v>0</v>
      </c>
      <c r="H459" s="21">
        <f t="shared" ref="H459" si="293">SUM(H453:H458)</f>
        <v>0</v>
      </c>
      <c r="I459" s="21">
        <f t="shared" ref="I459" si="294">SUM(I453:I458)</f>
        <v>0</v>
      </c>
      <c r="J459" s="21">
        <f t="shared" ref="J459" si="295">SUM(J453:J458)</f>
        <v>0</v>
      </c>
      <c r="K459" s="27"/>
      <c r="L459" s="21">
        <f t="shared" ref="L459" ca="1" si="296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297">SUM(G460:G465)</f>
        <v>0</v>
      </c>
      <c r="H466" s="21">
        <f t="shared" ref="H466" si="298">SUM(H460:H465)</f>
        <v>0</v>
      </c>
      <c r="I466" s="21">
        <f t="shared" ref="I466" si="299">SUM(I460:I465)</f>
        <v>0</v>
      </c>
      <c r="J466" s="21">
        <f t="shared" ref="J466" si="300">SUM(J460:J465)</f>
        <v>0</v>
      </c>
      <c r="K466" s="27"/>
      <c r="L466" s="21">
        <f t="shared" ref="L466" ca="1" si="301">SUM(L460:L468)</f>
        <v>0</v>
      </c>
    </row>
    <row r="467" spans="1:12" ht="15.75" customHeight="1" thickBot="1">
      <c r="A467" s="31">
        <f>A426</f>
        <v>2</v>
      </c>
      <c r="B467" s="32">
        <f>B426</f>
        <v>4</v>
      </c>
      <c r="C467" s="70" t="s">
        <v>4</v>
      </c>
      <c r="D467" s="71"/>
      <c r="E467" s="33"/>
      <c r="F467" s="34">
        <f>F433+F437+F447+F452+F459+F466</f>
        <v>600</v>
      </c>
      <c r="G467" s="34">
        <f t="shared" ref="G467" si="302">G433+G437+G447+G452+G459+G466</f>
        <v>25.72</v>
      </c>
      <c r="H467" s="34">
        <f t="shared" ref="H467" si="303">H433+H437+H447+H452+H459+H466</f>
        <v>27.720000000000002</v>
      </c>
      <c r="I467" s="34">
        <f t="shared" ref="I467" si="304">I433+I437+I447+I452+I459+I466</f>
        <v>116.82</v>
      </c>
      <c r="J467" s="34">
        <f t="shared" ref="J467" si="305">J433+J437+J447+J452+J459+J466</f>
        <v>819</v>
      </c>
      <c r="K467" s="35"/>
      <c r="L467" s="34">
        <f t="shared" ref="L467" ca="1" si="306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50" t="s">
        <v>87</v>
      </c>
      <c r="F468" s="51">
        <v>90</v>
      </c>
      <c r="G468" s="51">
        <v>12</v>
      </c>
      <c r="H468" s="51">
        <v>17.03</v>
      </c>
      <c r="I468" s="51">
        <v>9.6300000000000008</v>
      </c>
      <c r="J468" s="51">
        <v>240</v>
      </c>
      <c r="K468" s="52">
        <v>68</v>
      </c>
      <c r="L468" s="51">
        <v>40.07</v>
      </c>
    </row>
    <row r="469" spans="1:12" ht="15">
      <c r="A469" s="25"/>
      <c r="B469" s="16"/>
      <c r="C469" s="11"/>
      <c r="D469" s="6" t="s">
        <v>65</v>
      </c>
      <c r="E469" s="50" t="s">
        <v>88</v>
      </c>
      <c r="F469" s="51">
        <v>150</v>
      </c>
      <c r="G469" s="51">
        <v>5.18</v>
      </c>
      <c r="H469" s="51">
        <v>4.18</v>
      </c>
      <c r="I469" s="51">
        <v>28.13</v>
      </c>
      <c r="J469" s="51">
        <v>171</v>
      </c>
      <c r="K469" s="52">
        <v>9</v>
      </c>
      <c r="L469" s="51">
        <v>6.65</v>
      </c>
    </row>
    <row r="470" spans="1:12" ht="15">
      <c r="A470" s="25"/>
      <c r="B470" s="16"/>
      <c r="C470" s="11"/>
      <c r="D470" s="7" t="s">
        <v>22</v>
      </c>
      <c r="E470" s="50" t="s">
        <v>51</v>
      </c>
      <c r="F470" s="51">
        <v>200</v>
      </c>
      <c r="G470" s="51">
        <v>0.06</v>
      </c>
      <c r="H470" s="51"/>
      <c r="I470" s="51">
        <v>20.8</v>
      </c>
      <c r="J470" s="51">
        <v>83</v>
      </c>
      <c r="K470" s="52">
        <v>349</v>
      </c>
      <c r="L470" s="51">
        <v>5.01</v>
      </c>
    </row>
    <row r="471" spans="1:12" ht="15">
      <c r="A471" s="25"/>
      <c r="B471" s="16"/>
      <c r="C471" s="11"/>
      <c r="D471" s="7" t="s">
        <v>23</v>
      </c>
      <c r="E471" s="50" t="s">
        <v>89</v>
      </c>
      <c r="F471" s="51">
        <v>50</v>
      </c>
      <c r="G471" s="51">
        <v>4.25</v>
      </c>
      <c r="H471" s="51">
        <v>0.8</v>
      </c>
      <c r="I471" s="51">
        <v>18.5</v>
      </c>
      <c r="J471" s="51">
        <v>98</v>
      </c>
      <c r="K471" s="52"/>
      <c r="L471" s="51">
        <v>2.4</v>
      </c>
    </row>
    <row r="472" spans="1:12" ht="15">
      <c r="A472" s="25"/>
      <c r="B472" s="16"/>
      <c r="C472" s="11"/>
      <c r="D472" s="7" t="s">
        <v>24</v>
      </c>
      <c r="E472" s="58" t="s">
        <v>53</v>
      </c>
      <c r="F472" s="63">
        <v>100</v>
      </c>
      <c r="G472" s="63">
        <v>0.4</v>
      </c>
      <c r="H472" s="63">
        <v>0.4</v>
      </c>
      <c r="I472" s="63">
        <v>9.8000000000000007</v>
      </c>
      <c r="J472" s="63">
        <v>44</v>
      </c>
      <c r="K472" s="64"/>
      <c r="L472" s="63">
        <v>6.22</v>
      </c>
    </row>
    <row r="473" spans="1:12" ht="15">
      <c r="A473" s="25"/>
      <c r="B473" s="16"/>
      <c r="C473" s="11"/>
      <c r="D473" s="6" t="s">
        <v>27</v>
      </c>
      <c r="E473" s="58" t="s">
        <v>68</v>
      </c>
      <c r="F473" s="63">
        <v>60</v>
      </c>
      <c r="G473" s="63">
        <v>1.38</v>
      </c>
      <c r="H473" s="63">
        <v>6.12</v>
      </c>
      <c r="I473" s="63">
        <v>7.2</v>
      </c>
      <c r="J473" s="63">
        <v>89</v>
      </c>
      <c r="K473" s="64"/>
      <c r="L473" s="63">
        <v>7.01</v>
      </c>
    </row>
    <row r="474" spans="1:12" ht="15">
      <c r="A474" s="25"/>
      <c r="B474" s="16"/>
      <c r="C474" s="11"/>
      <c r="D474" s="6" t="s">
        <v>54</v>
      </c>
      <c r="E474" s="58" t="s">
        <v>55</v>
      </c>
      <c r="F474" s="63">
        <v>30</v>
      </c>
      <c r="G474" s="63">
        <v>2.25</v>
      </c>
      <c r="H474" s="63">
        <v>3.54</v>
      </c>
      <c r="I474" s="63">
        <v>7.08</v>
      </c>
      <c r="J474" s="63">
        <v>69</v>
      </c>
      <c r="K474" s="64"/>
      <c r="L474" s="63">
        <v>4.3499999999999996</v>
      </c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680</v>
      </c>
      <c r="G475" s="21">
        <f t="shared" ref="G475" si="307">SUM(G468:G474)</f>
        <v>25.519999999999996</v>
      </c>
      <c r="H475" s="21">
        <f t="shared" ref="H475" si="308">SUM(H468:H474)</f>
        <v>32.07</v>
      </c>
      <c r="I475" s="21">
        <f t="shared" ref="I475" si="309">SUM(I468:I474)</f>
        <v>101.14</v>
      </c>
      <c r="J475" s="21">
        <f t="shared" ref="J475" si="310">SUM(J468:J474)</f>
        <v>794</v>
      </c>
      <c r="K475" s="27"/>
      <c r="L475" s="21">
        <f t="shared" ref="L475:L517" si="311">SUM(L468:L474)</f>
        <v>71.709999999999994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12">SUM(G476:G478)</f>
        <v>0</v>
      </c>
      <c r="H479" s="21">
        <f t="shared" ref="H479" si="313">SUM(H476:H478)</f>
        <v>0</v>
      </c>
      <c r="I479" s="21">
        <f t="shared" ref="I479" si="314">SUM(I476:I478)</f>
        <v>0</v>
      </c>
      <c r="J479" s="21">
        <f t="shared" ref="J479" si="315">SUM(J476:J478)</f>
        <v>0</v>
      </c>
      <c r="K479" s="27"/>
      <c r="L479" s="21">
        <f t="shared" ref="L479" ca="1" si="316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8"/>
      <c r="F480" s="63"/>
      <c r="G480" s="63"/>
      <c r="H480" s="63"/>
      <c r="I480" s="63"/>
      <c r="J480" s="63"/>
      <c r="K480" s="64"/>
      <c r="L480" s="63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8"/>
      <c r="F484" s="63"/>
      <c r="G484" s="63"/>
      <c r="H484" s="63"/>
      <c r="I484" s="63"/>
      <c r="J484" s="63"/>
      <c r="K484" s="64"/>
      <c r="L484" s="63"/>
    </row>
    <row r="485" spans="1:12" ht="15">
      <c r="A485" s="25"/>
      <c r="B485" s="16"/>
      <c r="C485" s="11"/>
      <c r="D485" s="7" t="s">
        <v>32</v>
      </c>
      <c r="E485" s="66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 t="s">
        <v>24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17">SUM(G480:G488)</f>
        <v>0</v>
      </c>
      <c r="H489" s="21">
        <f t="shared" ref="H489" si="318">SUM(H480:H488)</f>
        <v>0</v>
      </c>
      <c r="I489" s="21">
        <f t="shared" ref="I489" si="319">SUM(I480:I488)</f>
        <v>0</v>
      </c>
      <c r="J489" s="21">
        <f t="shared" ref="J489" si="320">SUM(J480:J488)</f>
        <v>0</v>
      </c>
      <c r="K489" s="27"/>
      <c r="L489" s="21">
        <f t="shared" ref="L489" ca="1" si="321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22">SUM(G490:G493)</f>
        <v>0</v>
      </c>
      <c r="H494" s="21">
        <f t="shared" ref="H494" si="323">SUM(H490:H493)</f>
        <v>0</v>
      </c>
      <c r="I494" s="21">
        <f t="shared" ref="I494" si="324">SUM(I490:I493)</f>
        <v>0</v>
      </c>
      <c r="J494" s="21">
        <f t="shared" ref="J494" si="325">SUM(J490:J493)</f>
        <v>0</v>
      </c>
      <c r="K494" s="27"/>
      <c r="L494" s="21">
        <f t="shared" ref="L494" ca="1" si="326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27">SUM(G495:G500)</f>
        <v>0</v>
      </c>
      <c r="H501" s="21">
        <f t="shared" ref="H501" si="328">SUM(H495:H500)</f>
        <v>0</v>
      </c>
      <c r="I501" s="21">
        <f t="shared" ref="I501" si="329">SUM(I495:I500)</f>
        <v>0</v>
      </c>
      <c r="J501" s="21">
        <f t="shared" ref="J501" si="330">SUM(J495:J500)</f>
        <v>0</v>
      </c>
      <c r="K501" s="27"/>
      <c r="L501" s="21">
        <f t="shared" ref="L501" ca="1" si="331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32">SUM(G502:G507)</f>
        <v>0</v>
      </c>
      <c r="H508" s="21">
        <f t="shared" ref="H508" si="333">SUM(H502:H507)</f>
        <v>0</v>
      </c>
      <c r="I508" s="21">
        <f t="shared" ref="I508" si="334">SUM(I502:I507)</f>
        <v>0</v>
      </c>
      <c r="J508" s="21">
        <f t="shared" ref="J508" si="335">SUM(J502:J507)</f>
        <v>0</v>
      </c>
      <c r="K508" s="27"/>
      <c r="L508" s="21">
        <f t="shared" ref="L508" ca="1" si="336">SUM(L502:L510)</f>
        <v>0</v>
      </c>
    </row>
    <row r="509" spans="1:12" ht="15.75" customHeight="1" thickBot="1">
      <c r="A509" s="31">
        <f>A468</f>
        <v>2</v>
      </c>
      <c r="B509" s="32">
        <f>B468</f>
        <v>5</v>
      </c>
      <c r="C509" s="70" t="s">
        <v>4</v>
      </c>
      <c r="D509" s="71"/>
      <c r="E509" s="33"/>
      <c r="F509" s="34">
        <f>F475+F479+F489+F494+F501+F508</f>
        <v>680</v>
      </c>
      <c r="G509" s="34">
        <f t="shared" ref="G509" si="337">G475+G479+G489+G494+G501+G508</f>
        <v>25.519999999999996</v>
      </c>
      <c r="H509" s="34">
        <f t="shared" ref="H509" si="338">H475+H479+H489+H494+H501+H508</f>
        <v>32.07</v>
      </c>
      <c r="I509" s="34">
        <f t="shared" ref="I509" si="339">I475+I479+I489+I494+I501+I508</f>
        <v>101.14</v>
      </c>
      <c r="J509" s="34">
        <f t="shared" ref="J509" si="340">J475+J479+J489+J494+J501+J508</f>
        <v>794</v>
      </c>
      <c r="K509" s="35"/>
      <c r="L509" s="34">
        <f t="shared" ref="L509" ca="1" si="341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50" t="s">
        <v>91</v>
      </c>
      <c r="F510" s="51">
        <v>250</v>
      </c>
      <c r="G510" s="51">
        <v>8.91</v>
      </c>
      <c r="H510" s="51">
        <v>3.5</v>
      </c>
      <c r="I510" s="51">
        <v>51.7</v>
      </c>
      <c r="J510" s="51">
        <v>274</v>
      </c>
      <c r="K510" s="52">
        <v>104</v>
      </c>
      <c r="L510" s="51">
        <v>13.81</v>
      </c>
    </row>
    <row r="511" spans="1:12" ht="15">
      <c r="A511" s="25"/>
      <c r="B511" s="16"/>
      <c r="C511" s="11"/>
      <c r="D511" s="6" t="s">
        <v>21</v>
      </c>
      <c r="E511" s="50" t="s">
        <v>92</v>
      </c>
      <c r="F511" s="51">
        <v>90</v>
      </c>
      <c r="G511" s="51">
        <v>12.27</v>
      </c>
      <c r="H511" s="51">
        <v>9.86</v>
      </c>
      <c r="I511" s="51">
        <v>0.18</v>
      </c>
      <c r="J511" s="51">
        <v>139</v>
      </c>
      <c r="K511" s="52">
        <v>241</v>
      </c>
      <c r="L511" s="51">
        <v>37.85</v>
      </c>
    </row>
    <row r="512" spans="1:12" ht="15">
      <c r="A512" s="25"/>
      <c r="B512" s="16"/>
      <c r="C512" s="11"/>
      <c r="D512" s="7" t="s">
        <v>22</v>
      </c>
      <c r="E512" s="50" t="s">
        <v>94</v>
      </c>
      <c r="F512" s="51">
        <v>200</v>
      </c>
      <c r="G512" s="51">
        <v>0.06</v>
      </c>
      <c r="H512" s="51"/>
      <c r="I512" s="51">
        <v>20.8</v>
      </c>
      <c r="J512" s="51">
        <v>83</v>
      </c>
      <c r="K512" s="52">
        <v>349</v>
      </c>
      <c r="L512" s="51">
        <v>5.01</v>
      </c>
    </row>
    <row r="513" spans="1:12" ht="15">
      <c r="A513" s="25"/>
      <c r="B513" s="16"/>
      <c r="C513" s="11"/>
      <c r="D513" s="7" t="s">
        <v>23</v>
      </c>
      <c r="E513" s="50" t="s">
        <v>84</v>
      </c>
      <c r="F513" s="51">
        <v>50</v>
      </c>
      <c r="G513" s="51">
        <v>4.25</v>
      </c>
      <c r="H513" s="51">
        <v>0.8</v>
      </c>
      <c r="I513" s="51">
        <v>18.5</v>
      </c>
      <c r="J513" s="51">
        <v>98</v>
      </c>
      <c r="K513" s="52"/>
      <c r="L513" s="51">
        <v>2.4</v>
      </c>
    </row>
    <row r="514" spans="1:12" ht="15">
      <c r="A514" s="25"/>
      <c r="B514" s="16"/>
      <c r="C514" s="11"/>
      <c r="D514" s="7" t="s">
        <v>24</v>
      </c>
      <c r="E514" s="50" t="s">
        <v>90</v>
      </c>
      <c r="F514" s="51">
        <v>100</v>
      </c>
      <c r="G514" s="51">
        <v>0.4</v>
      </c>
      <c r="H514" s="51">
        <v>0.4</v>
      </c>
      <c r="I514" s="51">
        <v>9.8000000000000007</v>
      </c>
      <c r="J514" s="51">
        <v>44</v>
      </c>
      <c r="K514" s="52"/>
      <c r="L514" s="51">
        <v>6.22</v>
      </c>
    </row>
    <row r="515" spans="1:12" ht="15">
      <c r="A515" s="25"/>
      <c r="B515" s="16"/>
      <c r="C515" s="11"/>
      <c r="D515" s="6" t="s">
        <v>65</v>
      </c>
      <c r="E515" s="50" t="s">
        <v>93</v>
      </c>
      <c r="F515" s="51">
        <v>150</v>
      </c>
      <c r="G515" s="51">
        <v>2.0099999999999998</v>
      </c>
      <c r="H515" s="51">
        <v>6.66</v>
      </c>
      <c r="I515" s="51">
        <v>15.87</v>
      </c>
      <c r="J515" s="51">
        <v>131</v>
      </c>
      <c r="K515" s="52">
        <v>125</v>
      </c>
      <c r="L515" s="51">
        <v>6.42</v>
      </c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840</v>
      </c>
      <c r="G517" s="21">
        <f t="shared" ref="G517" si="342">SUM(G510:G516)</f>
        <v>27.9</v>
      </c>
      <c r="H517" s="21">
        <f t="shared" ref="H517" si="343">SUM(H510:H516)</f>
        <v>21.22</v>
      </c>
      <c r="I517" s="21">
        <f t="shared" ref="I517" si="344">SUM(I510:I516)</f>
        <v>116.85000000000001</v>
      </c>
      <c r="J517" s="21">
        <f t="shared" ref="J517" si="345">SUM(J510:J516)</f>
        <v>769</v>
      </c>
      <c r="K517" s="27"/>
      <c r="L517" s="21">
        <f t="shared" si="311"/>
        <v>71.710000000000008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46">SUM(G518:G520)</f>
        <v>0</v>
      </c>
      <c r="H521" s="21">
        <f t="shared" ref="H521" si="347">SUM(H518:H520)</f>
        <v>0</v>
      </c>
      <c r="I521" s="21">
        <f t="shared" ref="I521" si="348">SUM(I518:I520)</f>
        <v>0</v>
      </c>
      <c r="J521" s="21">
        <f t="shared" ref="J521" si="349">SUM(J518:J520)</f>
        <v>0</v>
      </c>
      <c r="K521" s="27"/>
      <c r="L521" s="21">
        <f t="shared" ref="L521" ca="1" si="350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 t="s">
        <v>52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/>
      <c r="G531" s="21"/>
      <c r="H531" s="21"/>
      <c r="I531" s="21"/>
      <c r="J531" s="21"/>
      <c r="K531" s="27"/>
      <c r="L531" s="21"/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51">SUM(G532:G535)</f>
        <v>0</v>
      </c>
      <c r="H536" s="21">
        <f t="shared" ref="H536" si="352">SUM(H532:H535)</f>
        <v>0</v>
      </c>
      <c r="I536" s="21">
        <f t="shared" ref="I536" si="353">SUM(I532:I535)</f>
        <v>0</v>
      </c>
      <c r="J536" s="21">
        <f t="shared" ref="J536" si="354">SUM(J532:J535)</f>
        <v>0</v>
      </c>
      <c r="K536" s="27"/>
      <c r="L536" s="21">
        <f t="shared" ref="L536" si="355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56">SUM(G537:G542)</f>
        <v>0</v>
      </c>
      <c r="H543" s="21">
        <f t="shared" ref="H543" si="357">SUM(H537:H542)</f>
        <v>0</v>
      </c>
      <c r="I543" s="21">
        <f t="shared" ref="I543" si="358">SUM(I537:I542)</f>
        <v>0</v>
      </c>
      <c r="J543" s="21">
        <f t="shared" ref="J543" si="359">SUM(J537:J542)</f>
        <v>0</v>
      </c>
      <c r="K543" s="27"/>
      <c r="L543" s="21">
        <f t="shared" ref="L543" ca="1" si="360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61">SUM(G544:G549)</f>
        <v>0</v>
      </c>
      <c r="H550" s="21">
        <f t="shared" ref="H550" si="362">SUM(H544:H549)</f>
        <v>0</v>
      </c>
      <c r="I550" s="21">
        <f t="shared" ref="I550" si="363">SUM(I544:I549)</f>
        <v>0</v>
      </c>
      <c r="J550" s="21">
        <f t="shared" ref="J550" si="364">SUM(J544:J549)</f>
        <v>0</v>
      </c>
      <c r="K550" s="27"/>
      <c r="L550" s="21">
        <f t="shared" ref="L550" ca="1" si="365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70" t="s">
        <v>4</v>
      </c>
      <c r="D551" s="71"/>
      <c r="E551" s="33"/>
      <c r="F551" s="34">
        <f>F517+F521+F531+F536+F543+F550</f>
        <v>840</v>
      </c>
      <c r="G551" s="34">
        <f t="shared" ref="G551" si="366">G517+G521+G531+G536+G543+G550</f>
        <v>27.9</v>
      </c>
      <c r="H551" s="34">
        <f t="shared" ref="H551" si="367">H517+H521+H531+H536+H543+H550</f>
        <v>21.22</v>
      </c>
      <c r="I551" s="34">
        <f t="shared" ref="I551" si="368">I517+I521+I531+I536+I543+I550</f>
        <v>116.85000000000001</v>
      </c>
      <c r="J551" s="34">
        <f t="shared" ref="J551" si="369">J517+J521+J531+J536+J543+J550</f>
        <v>769</v>
      </c>
      <c r="K551" s="35"/>
      <c r="L551" s="34">
        <f t="shared" ref="L551" ca="1" si="370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71">SUM(G552:G558)</f>
        <v>0</v>
      </c>
      <c r="H559" s="21">
        <f t="shared" ref="H559" si="372">SUM(H552:H558)</f>
        <v>0</v>
      </c>
      <c r="I559" s="21">
        <f t="shared" ref="I559" si="373">SUM(I552:I558)</f>
        <v>0</v>
      </c>
      <c r="J559" s="21">
        <f t="shared" ref="J559" si="374">SUM(J552:J558)</f>
        <v>0</v>
      </c>
      <c r="K559" s="27"/>
      <c r="L559" s="21">
        <f t="shared" ref="L559" si="375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76">SUM(G560:G562)</f>
        <v>0</v>
      </c>
      <c r="H563" s="21">
        <f t="shared" ref="H563" si="377">SUM(H560:H562)</f>
        <v>0</v>
      </c>
      <c r="I563" s="21">
        <f t="shared" ref="I563" si="378">SUM(I560:I562)</f>
        <v>0</v>
      </c>
      <c r="J563" s="21">
        <f t="shared" ref="J563" si="379">SUM(J560:J562)</f>
        <v>0</v>
      </c>
      <c r="K563" s="27"/>
      <c r="L563" s="21">
        <f t="shared" ref="L563" ca="1" si="380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381">SUM(G564:G572)</f>
        <v>0</v>
      </c>
      <c r="H573" s="21">
        <f t="shared" ref="H573" si="382">SUM(H564:H572)</f>
        <v>0</v>
      </c>
      <c r="I573" s="21">
        <f t="shared" ref="I573" si="383">SUM(I564:I572)</f>
        <v>0</v>
      </c>
      <c r="J573" s="21">
        <f t="shared" ref="J573" si="384">SUM(J564:J572)</f>
        <v>0</v>
      </c>
      <c r="K573" s="27"/>
      <c r="L573" s="21">
        <f t="shared" ref="L573" ca="1" si="385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386">SUM(G574:G577)</f>
        <v>0</v>
      </c>
      <c r="H578" s="21">
        <f t="shared" ref="H578" si="387">SUM(H574:H577)</f>
        <v>0</v>
      </c>
      <c r="I578" s="21">
        <f t="shared" ref="I578" si="388">SUM(I574:I577)</f>
        <v>0</v>
      </c>
      <c r="J578" s="21">
        <f t="shared" ref="J578" si="389">SUM(J574:J577)</f>
        <v>0</v>
      </c>
      <c r="K578" s="27"/>
      <c r="L578" s="21">
        <f t="shared" ref="L578" ca="1" si="390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391">SUM(G579:G584)</f>
        <v>0</v>
      </c>
      <c r="H585" s="21">
        <f t="shared" ref="H585" si="392">SUM(H579:H584)</f>
        <v>0</v>
      </c>
      <c r="I585" s="21">
        <f t="shared" ref="I585" si="393">SUM(I579:I584)</f>
        <v>0</v>
      </c>
      <c r="J585" s="21">
        <f t="shared" ref="J585" si="394">SUM(J579:J584)</f>
        <v>0</v>
      </c>
      <c r="K585" s="27"/>
      <c r="L585" s="21">
        <f t="shared" ref="L585" ca="1" si="395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396">SUM(G586:G591)</f>
        <v>0</v>
      </c>
      <c r="H592" s="21">
        <f t="shared" ref="H592" si="397">SUM(H586:H591)</f>
        <v>0</v>
      </c>
      <c r="I592" s="21">
        <f t="shared" ref="I592" si="398">SUM(I586:I591)</f>
        <v>0</v>
      </c>
      <c r="J592" s="21">
        <f t="shared" ref="J592" si="399">SUM(J586:J591)</f>
        <v>0</v>
      </c>
      <c r="K592" s="27"/>
      <c r="L592" s="21">
        <f t="shared" ref="L592" ca="1" si="400">SUM(L586:L594)</f>
        <v>0</v>
      </c>
    </row>
    <row r="593" spans="1:12" ht="15">
      <c r="A593" s="37">
        <f>A552</f>
        <v>2</v>
      </c>
      <c r="B593" s="38">
        <f>B552</f>
        <v>7</v>
      </c>
      <c r="C593" s="67" t="s">
        <v>4</v>
      </c>
      <c r="D593" s="68"/>
      <c r="E593" s="39"/>
      <c r="F593" s="40">
        <f>F559+F563+F573+F578+F585+F592</f>
        <v>0</v>
      </c>
      <c r="G593" s="40">
        <f t="shared" ref="G593" si="401">G559+G563+G573+G578+G585+G592</f>
        <v>0</v>
      </c>
      <c r="H593" s="40">
        <f t="shared" ref="H593" si="402">H559+H563+H573+H578+H585+H592</f>
        <v>0</v>
      </c>
      <c r="I593" s="40">
        <f t="shared" ref="I593" si="403">I559+I563+I573+I578+I585+I592</f>
        <v>0</v>
      </c>
      <c r="J593" s="40">
        <f t="shared" ref="J593" si="404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9" t="s">
        <v>5</v>
      </c>
      <c r="D594" s="69"/>
      <c r="E594" s="69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687.5</v>
      </c>
      <c r="G594" s="42">
        <f t="shared" ref="G594:L594" si="405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25.62833333333333</v>
      </c>
      <c r="H594" s="42">
        <f t="shared" si="405"/>
        <v>26.034999999999997</v>
      </c>
      <c r="I594" s="42">
        <f t="shared" si="405"/>
        <v>105.89083333333332</v>
      </c>
      <c r="J594" s="42">
        <f t="shared" si="405"/>
        <v>759.66666666666663</v>
      </c>
      <c r="K594" s="42"/>
      <c r="L594" s="42" t="e">
        <f t="shared" ca="1" si="405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Зульфия Алиева</cp:lastModifiedBy>
  <dcterms:created xsi:type="dcterms:W3CDTF">2022-05-16T14:23:56Z</dcterms:created>
  <dcterms:modified xsi:type="dcterms:W3CDTF">2023-10-20T10:01:33Z</dcterms:modified>
</cp:coreProperties>
</file>